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irco-server\E\COMPRAS\1. Clientes\13. PROXI- OBRAS POR IMPUESTOS\GERENCIA MIRANDA Y BUENOS AIRES\DOCUMENTOS PLAN OPERATIVO -Caro\"/>
    </mc:Choice>
  </mc:AlternateContent>
  <xr:revisionPtr revIDLastSave="0" documentId="13_ncr:1_{5EDB1618-CCF8-4996-9DC9-327A68B06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CIONES Y UBICACIONES" sheetId="10" r:id="rId1"/>
    <sheet name="ANEXO 1.1" sheetId="7" state="hidden" r:id="rId2"/>
    <sheet name="ANEXO 3 CANTIDAD X SEDE" sheetId="8" r:id="rId3"/>
    <sheet name="ANEX 2 CANTIDADES TOTAL " sheetId="2" r:id="rId4"/>
    <sheet name="Consolidado dotac" sheetId="3" r:id="rId5"/>
  </sheets>
  <definedNames>
    <definedName name="_xlnm._FilterDatabase" localSheetId="3" hidden="1">'ANEX 2 CANTIDADES TOTAL '!$B$1:$AX$43</definedName>
    <definedName name="_xlnm._FilterDatabase" localSheetId="2" hidden="1">'ANEXO 3 CANTIDAD X SEDE'!$B$1:$AV$42</definedName>
    <definedName name="_xlnm._FilterDatabase" localSheetId="0" hidden="1">'INDICACIONES Y UBICACIONES'!$B$2:$D$35</definedName>
    <definedName name="_xlnm.Print_Area" localSheetId="1">'ANEXO 1.1'!$A$1:$G$36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3" l="1"/>
  <c r="BI4" i="8" l="1"/>
  <c r="BI14" i="8" s="1"/>
  <c r="BJ4" i="8"/>
  <c r="BJ14" i="8" s="1"/>
  <c r="BK4" i="8"/>
  <c r="BL4" i="8"/>
  <c r="BM4" i="8"/>
  <c r="BN4" i="8"/>
  <c r="BO4" i="8"/>
  <c r="BR4" i="8"/>
  <c r="BS4" i="8"/>
  <c r="BY4" i="8" s="1"/>
  <c r="BT4" i="8"/>
  <c r="BT14" i="8" s="1"/>
  <c r="BU4" i="8"/>
  <c r="BV4" i="8"/>
  <c r="BW4" i="8"/>
  <c r="BX4" i="8"/>
  <c r="AW5" i="8"/>
  <c r="AX5" i="8"/>
  <c r="AX14" i="8" s="1"/>
  <c r="AY5" i="8"/>
  <c r="AY14" i="8" s="1"/>
  <c r="AZ5" i="8"/>
  <c r="BA5" i="8"/>
  <c r="BB5" i="8"/>
  <c r="BC5" i="8"/>
  <c r="BC14" i="8" s="1"/>
  <c r="BD5" i="8"/>
  <c r="BE5" i="8"/>
  <c r="BF5" i="8"/>
  <c r="BF14" i="8" s="1"/>
  <c r="BG5" i="8"/>
  <c r="BG14" i="8" s="1"/>
  <c r="BH5" i="8"/>
  <c r="BI5" i="8"/>
  <c r="BR5" i="8"/>
  <c r="BY5" i="8" s="1"/>
  <c r="BS5" i="8"/>
  <c r="BT5" i="8"/>
  <c r="BU5" i="8"/>
  <c r="BV5" i="8"/>
  <c r="BV14" i="8" s="1"/>
  <c r="BW5" i="8"/>
  <c r="BW14" i="8" s="1"/>
  <c r="BX5" i="8"/>
  <c r="AW6" i="8"/>
  <c r="AX6" i="8"/>
  <c r="AY6" i="8"/>
  <c r="AZ6" i="8"/>
  <c r="BA6" i="8"/>
  <c r="BA14" i="8" s="1"/>
  <c r="BB6" i="8"/>
  <c r="BB14" i="8" s="1"/>
  <c r="BC6" i="8"/>
  <c r="BD6" i="8"/>
  <c r="BE6" i="8"/>
  <c r="BF6" i="8"/>
  <c r="BG6" i="8"/>
  <c r="BH6" i="8"/>
  <c r="BI6" i="8"/>
  <c r="BR6" i="8"/>
  <c r="BR14" i="8" s="1"/>
  <c r="BS6" i="8"/>
  <c r="BT6" i="8"/>
  <c r="BU6" i="8"/>
  <c r="BV6" i="8"/>
  <c r="BW6" i="8"/>
  <c r="BX6" i="8"/>
  <c r="BY6" i="8"/>
  <c r="AW7" i="8"/>
  <c r="AX7" i="8"/>
  <c r="AY7" i="8"/>
  <c r="AZ7" i="8"/>
  <c r="BA7" i="8"/>
  <c r="BB7" i="8"/>
  <c r="BC7" i="8"/>
  <c r="BD7" i="8"/>
  <c r="BD14" i="8" s="1"/>
  <c r="BE7" i="8"/>
  <c r="BF7" i="8"/>
  <c r="BG7" i="8"/>
  <c r="BH7" i="8"/>
  <c r="BI7" i="8"/>
  <c r="BR7" i="8"/>
  <c r="BS7" i="8"/>
  <c r="BT7" i="8"/>
  <c r="BY7" i="8" s="1"/>
  <c r="BU7" i="8"/>
  <c r="BV7" i="8"/>
  <c r="BW7" i="8"/>
  <c r="BX7" i="8"/>
  <c r="AW8" i="8"/>
  <c r="AX8" i="8"/>
  <c r="AY8" i="8"/>
  <c r="AZ8" i="8"/>
  <c r="AZ14" i="8" s="1"/>
  <c r="BA8" i="8"/>
  <c r="BB8" i="8"/>
  <c r="BC8" i="8"/>
  <c r="BD8" i="8"/>
  <c r="BE8" i="8"/>
  <c r="BF8" i="8"/>
  <c r="BG8" i="8"/>
  <c r="BH8" i="8"/>
  <c r="BH14" i="8" s="1"/>
  <c r="BI8" i="8"/>
  <c r="BP8" i="8"/>
  <c r="BR8" i="8"/>
  <c r="BY8" i="8" s="1"/>
  <c r="BS8" i="8"/>
  <c r="BT8" i="8"/>
  <c r="BU8" i="8"/>
  <c r="BV8" i="8"/>
  <c r="BW8" i="8"/>
  <c r="BX8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R9" i="8"/>
  <c r="BS9" i="8"/>
  <c r="BT9" i="8"/>
  <c r="BU9" i="8"/>
  <c r="BV9" i="8"/>
  <c r="BW9" i="8"/>
  <c r="BX9" i="8"/>
  <c r="BY9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R10" i="8"/>
  <c r="BS10" i="8"/>
  <c r="BT10" i="8"/>
  <c r="BY10" i="8" s="1"/>
  <c r="BU10" i="8"/>
  <c r="BV10" i="8"/>
  <c r="BW10" i="8"/>
  <c r="BX10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R11" i="8"/>
  <c r="BS11" i="8"/>
  <c r="BT11" i="8"/>
  <c r="BY11" i="8" s="1"/>
  <c r="BU11" i="8"/>
  <c r="BV11" i="8"/>
  <c r="BW11" i="8"/>
  <c r="BX11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R12" i="8"/>
  <c r="BY12" i="8" s="1"/>
  <c r="BS12" i="8"/>
  <c r="BT12" i="8"/>
  <c r="BU12" i="8"/>
  <c r="BV12" i="8"/>
  <c r="BW12" i="8"/>
  <c r="BX12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T13" i="8"/>
  <c r="BU13" i="8"/>
  <c r="BV13" i="8"/>
  <c r="BW13" i="8"/>
  <c r="BX13" i="8"/>
  <c r="AD14" i="8"/>
  <c r="AE14" i="8"/>
  <c r="AF14" i="8"/>
  <c r="AG14" i="8"/>
  <c r="AG42" i="8" s="1"/>
  <c r="AH14" i="8"/>
  <c r="AI14" i="8"/>
  <c r="AJ14" i="8"/>
  <c r="AK14" i="8"/>
  <c r="AL14" i="8"/>
  <c r="BR13" i="8" s="1"/>
  <c r="AM14" i="8"/>
  <c r="AN14" i="8"/>
  <c r="AO14" i="8"/>
  <c r="AP14" i="8"/>
  <c r="AQ14" i="8"/>
  <c r="AR14" i="8"/>
  <c r="AS14" i="8"/>
  <c r="AT14" i="8"/>
  <c r="AU14" i="8"/>
  <c r="AV14" i="8"/>
  <c r="AW14" i="8"/>
  <c r="BE14" i="8"/>
  <c r="BK14" i="8"/>
  <c r="BL14" i="8"/>
  <c r="BM14" i="8"/>
  <c r="BN14" i="8"/>
  <c r="BO14" i="8"/>
  <c r="BP14" i="8"/>
  <c r="BQ14" i="8"/>
  <c r="BU14" i="8"/>
  <c r="AR15" i="8"/>
  <c r="AS15" i="8"/>
  <c r="BL15" i="8" s="1"/>
  <c r="AT15" i="8"/>
  <c r="AU15" i="8"/>
  <c r="BN15" i="8" s="1"/>
  <c r="AV15" i="8"/>
  <c r="BV15" i="8" s="1"/>
  <c r="BV19" i="8" s="1"/>
  <c r="BK15" i="8"/>
  <c r="BM15" i="8"/>
  <c r="BR15" i="8"/>
  <c r="BT15" i="8"/>
  <c r="BU15" i="8"/>
  <c r="BW15" i="8"/>
  <c r="BX15" i="8"/>
  <c r="AL16" i="8"/>
  <c r="BE16" i="8" s="1"/>
  <c r="AM16" i="8"/>
  <c r="BF16" i="8" s="1"/>
  <c r="AN16" i="8"/>
  <c r="BT16" i="8" s="1"/>
  <c r="AO16" i="8"/>
  <c r="BU16" i="8" s="1"/>
  <c r="BU19" i="8" s="1"/>
  <c r="AP16" i="8"/>
  <c r="BV16" i="8" s="1"/>
  <c r="BI16" i="8"/>
  <c r="BR16" i="8"/>
  <c r="BS16" i="8"/>
  <c r="BW16" i="8"/>
  <c r="BX16" i="8"/>
  <c r="AW17" i="8"/>
  <c r="AX17" i="8"/>
  <c r="AY17" i="8"/>
  <c r="AZ17" i="8"/>
  <c r="BA17" i="8"/>
  <c r="BB17" i="8"/>
  <c r="BC17" i="8"/>
  <c r="BR17" i="8"/>
  <c r="BS17" i="8"/>
  <c r="BY17" i="8" s="1"/>
  <c r="BT17" i="8"/>
  <c r="BU17" i="8"/>
  <c r="BV17" i="8"/>
  <c r="BW17" i="8"/>
  <c r="BX17" i="8"/>
  <c r="AW18" i="8"/>
  <c r="AX18" i="8"/>
  <c r="AY18" i="8"/>
  <c r="AZ18" i="8"/>
  <c r="BA18" i="8"/>
  <c r="BB18" i="8"/>
  <c r="BC18" i="8"/>
  <c r="BR18" i="8"/>
  <c r="BS18" i="8"/>
  <c r="BT18" i="8"/>
  <c r="BY18" i="8" s="1"/>
  <c r="BU18" i="8"/>
  <c r="BV18" i="8"/>
  <c r="BW18" i="8"/>
  <c r="BX18" i="8"/>
  <c r="H19" i="8"/>
  <c r="I19" i="8"/>
  <c r="J19" i="8"/>
  <c r="J48" i="8" s="1"/>
  <c r="K19" i="8"/>
  <c r="L19" i="8"/>
  <c r="M19" i="8"/>
  <c r="N19" i="8"/>
  <c r="O19" i="8"/>
  <c r="P19" i="8"/>
  <c r="Q19" i="8"/>
  <c r="R19" i="8"/>
  <c r="R42" i="8" s="1"/>
  <c r="AK52" i="8" s="1"/>
  <c r="S19" i="8"/>
  <c r="T19" i="8"/>
  <c r="U19" i="8"/>
  <c r="V19" i="8"/>
  <c r="W19" i="8"/>
  <c r="X19" i="8"/>
  <c r="Y19" i="8"/>
  <c r="Z19" i="8"/>
  <c r="Z42" i="8" s="1"/>
  <c r="AS52" i="8" s="1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P19" i="8"/>
  <c r="AQ19" i="8"/>
  <c r="AR19" i="8"/>
  <c r="AS19" i="8"/>
  <c r="AT19" i="8"/>
  <c r="AU19" i="8"/>
  <c r="BW19" i="8"/>
  <c r="BX19" i="8"/>
  <c r="AF20" i="8"/>
  <c r="AG20" i="8"/>
  <c r="AH20" i="8"/>
  <c r="BA20" i="8" s="1"/>
  <c r="AI20" i="8"/>
  <c r="BB20" i="8" s="1"/>
  <c r="AK20" i="8"/>
  <c r="AL20" i="8"/>
  <c r="AM20" i="8"/>
  <c r="AN20" i="8"/>
  <c r="AO20" i="8"/>
  <c r="AP20" i="8"/>
  <c r="AY20" i="8"/>
  <c r="AZ20" i="8"/>
  <c r="BD20" i="8"/>
  <c r="BE20" i="8"/>
  <c r="BF20" i="8"/>
  <c r="BG20" i="8"/>
  <c r="BH20" i="8"/>
  <c r="BI20" i="8"/>
  <c r="BR20" i="8"/>
  <c r="BS20" i="8"/>
  <c r="BV20" i="8"/>
  <c r="BW20" i="8"/>
  <c r="BX20" i="8"/>
  <c r="BR21" i="8"/>
  <c r="BS21" i="8"/>
  <c r="BT21" i="8"/>
  <c r="BU21" i="8"/>
  <c r="BV21" i="8"/>
  <c r="BW21" i="8"/>
  <c r="BX21" i="8"/>
  <c r="BY21" i="8" s="1"/>
  <c r="AQ22" i="8"/>
  <c r="BJ22" i="8"/>
  <c r="BR22" i="8"/>
  <c r="BS22" i="8"/>
  <c r="BT22" i="8"/>
  <c r="BU22" i="8"/>
  <c r="BV22" i="8"/>
  <c r="BV23" i="8" s="1"/>
  <c r="BV26" i="8" s="1"/>
  <c r="BW22" i="8"/>
  <c r="BW23" i="8" s="1"/>
  <c r="BW26" i="8" s="1"/>
  <c r="BX22" i="8"/>
  <c r="AD23" i="8"/>
  <c r="AE23" i="8"/>
  <c r="AF23" i="8"/>
  <c r="AG23" i="8"/>
  <c r="AI23" i="8"/>
  <c r="AJ23" i="8"/>
  <c r="AK23" i="8"/>
  <c r="AL23" i="8"/>
  <c r="AM23" i="8"/>
  <c r="AN23" i="8"/>
  <c r="AO23" i="8"/>
  <c r="AP23" i="8"/>
  <c r="AP42" i="8" s="1"/>
  <c r="AQ23" i="8"/>
  <c r="AR23" i="8"/>
  <c r="AS23" i="8"/>
  <c r="AT23" i="8"/>
  <c r="AU23" i="8"/>
  <c r="AV23" i="8"/>
  <c r="BR23" i="8"/>
  <c r="BS23" i="8"/>
  <c r="BS26" i="8" s="1"/>
  <c r="BP24" i="8"/>
  <c r="BR24" i="8"/>
  <c r="BS24" i="8"/>
  <c r="BY24" i="8" s="1"/>
  <c r="BT24" i="8"/>
  <c r="BT26" i="8" s="1"/>
  <c r="BU24" i="8"/>
  <c r="BV24" i="8"/>
  <c r="BW24" i="8"/>
  <c r="BX24" i="8"/>
  <c r="BR25" i="8"/>
  <c r="BS25" i="8"/>
  <c r="BY25" i="8" s="1"/>
  <c r="BU25" i="8"/>
  <c r="BV25" i="8"/>
  <c r="BW25" i="8"/>
  <c r="BX25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X26" i="8"/>
  <c r="BP27" i="8"/>
  <c r="BY27" i="8" s="1"/>
  <c r="BQ27" i="8"/>
  <c r="BR27" i="8"/>
  <c r="BS27" i="8"/>
  <c r="BT27" i="8"/>
  <c r="BU27" i="8"/>
  <c r="BV27" i="8"/>
  <c r="BW27" i="8"/>
  <c r="BX27" i="8"/>
  <c r="BS28" i="8"/>
  <c r="BT28" i="8"/>
  <c r="BU28" i="8"/>
  <c r="BV28" i="8"/>
  <c r="BW28" i="8"/>
  <c r="BX28" i="8"/>
  <c r="BY28" i="8" s="1"/>
  <c r="BP29" i="8"/>
  <c r="BQ29" i="8"/>
  <c r="BY29" i="8" s="1"/>
  <c r="BS29" i="8"/>
  <c r="BT29" i="8"/>
  <c r="BU29" i="8"/>
  <c r="BV29" i="8"/>
  <c r="BW29" i="8"/>
  <c r="BX29" i="8"/>
  <c r="BP30" i="8"/>
  <c r="BS30" i="8"/>
  <c r="BY30" i="8" s="1"/>
  <c r="BT30" i="8"/>
  <c r="BU30" i="8"/>
  <c r="BV30" i="8"/>
  <c r="BW30" i="8"/>
  <c r="BX30" i="8"/>
  <c r="AD31" i="8"/>
  <c r="AE31" i="8"/>
  <c r="AF31" i="8"/>
  <c r="AG31" i="8"/>
  <c r="AH31" i="8"/>
  <c r="AI31" i="8"/>
  <c r="AI42" i="8" s="1"/>
  <c r="AJ31" i="8"/>
  <c r="AK31" i="8"/>
  <c r="AL31" i="8"/>
  <c r="AM31" i="8"/>
  <c r="AN31" i="8"/>
  <c r="AO31" i="8"/>
  <c r="AP31" i="8"/>
  <c r="AQ31" i="8"/>
  <c r="AQ42" i="8" s="1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T31" i="8"/>
  <c r="BU31" i="8"/>
  <c r="BV31" i="8"/>
  <c r="BW31" i="8"/>
  <c r="BP32" i="8"/>
  <c r="BQ32" i="8"/>
  <c r="BR32" i="8"/>
  <c r="BY32" i="8" s="1"/>
  <c r="BY35" i="8" s="1"/>
  <c r="BS32" i="8"/>
  <c r="BT32" i="8"/>
  <c r="BU32" i="8"/>
  <c r="BU35" i="8" s="1"/>
  <c r="BV32" i="8"/>
  <c r="BV35" i="8" s="1"/>
  <c r="BW32" i="8"/>
  <c r="BX32" i="8"/>
  <c r="BP33" i="8"/>
  <c r="BQ33" i="8"/>
  <c r="BR33" i="8"/>
  <c r="BS33" i="8"/>
  <c r="BY33" i="8" s="1"/>
  <c r="BT33" i="8"/>
  <c r="BU33" i="8"/>
  <c r="BV33" i="8"/>
  <c r="BW33" i="8"/>
  <c r="BX33" i="8"/>
  <c r="BP34" i="8"/>
  <c r="BQ34" i="8"/>
  <c r="BQ35" i="8" s="1"/>
  <c r="BR34" i="8"/>
  <c r="BR35" i="8" s="1"/>
  <c r="BS34" i="8"/>
  <c r="BT34" i="8"/>
  <c r="BU34" i="8"/>
  <c r="BV34" i="8"/>
  <c r="BW34" i="8"/>
  <c r="BX34" i="8"/>
  <c r="BY34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BP35" i="8"/>
  <c r="BT35" i="8"/>
  <c r="BW35" i="8"/>
  <c r="BX35" i="8"/>
  <c r="BP36" i="8"/>
  <c r="BQ36" i="8"/>
  <c r="BR36" i="8"/>
  <c r="BR41" i="8" s="1"/>
  <c r="BS36" i="8"/>
  <c r="BT36" i="8"/>
  <c r="BU36" i="8"/>
  <c r="BV36" i="8"/>
  <c r="BW36" i="8"/>
  <c r="BX36" i="8"/>
  <c r="BP37" i="8"/>
  <c r="BY37" i="8" s="1"/>
  <c r="BQ37" i="8"/>
  <c r="BQ41" i="8" s="1"/>
  <c r="BQ44" i="8" s="1"/>
  <c r="BR37" i="8"/>
  <c r="BS37" i="8"/>
  <c r="BT37" i="8"/>
  <c r="BU37" i="8"/>
  <c r="BV37" i="8"/>
  <c r="BW37" i="8"/>
  <c r="BX37" i="8"/>
  <c r="BX41" i="8" s="1"/>
  <c r="BP38" i="8"/>
  <c r="BQ38" i="8"/>
  <c r="BR38" i="8"/>
  <c r="BS38" i="8"/>
  <c r="BT38" i="8"/>
  <c r="BU38" i="8"/>
  <c r="BV38" i="8"/>
  <c r="BV41" i="8" s="1"/>
  <c r="BW38" i="8"/>
  <c r="BW41" i="8" s="1"/>
  <c r="BX38" i="8"/>
  <c r="BP39" i="8"/>
  <c r="BQ39" i="8"/>
  <c r="BR39" i="8"/>
  <c r="BS39" i="8"/>
  <c r="BY39" i="8" s="1"/>
  <c r="BT39" i="8"/>
  <c r="BT41" i="8" s="1"/>
  <c r="BT44" i="8" s="1"/>
  <c r="BU39" i="8"/>
  <c r="BV39" i="8"/>
  <c r="BW39" i="8"/>
  <c r="BX39" i="8"/>
  <c r="BP40" i="8"/>
  <c r="BQ40" i="8"/>
  <c r="BR40" i="8"/>
  <c r="BY40" i="8" s="1"/>
  <c r="BS40" i="8"/>
  <c r="BS41" i="8" s="1"/>
  <c r="BT40" i="8"/>
  <c r="BU40" i="8"/>
  <c r="BV40" i="8"/>
  <c r="BW40" i="8"/>
  <c r="BX40" i="8"/>
  <c r="AD41" i="8"/>
  <c r="AD42" i="8" s="1"/>
  <c r="AE41" i="8"/>
  <c r="AF41" i="8"/>
  <c r="AG41" i="8"/>
  <c r="AH41" i="8"/>
  <c r="AI41" i="8"/>
  <c r="AJ41" i="8"/>
  <c r="AK41" i="8"/>
  <c r="AL41" i="8"/>
  <c r="AL42" i="8" s="1"/>
  <c r="AM41" i="8"/>
  <c r="AN41" i="8"/>
  <c r="AO41" i="8"/>
  <c r="AP41" i="8"/>
  <c r="AQ41" i="8"/>
  <c r="AR41" i="8"/>
  <c r="AS41" i="8"/>
  <c r="AT41" i="8"/>
  <c r="AT42" i="8" s="1"/>
  <c r="AT51" i="8" s="1"/>
  <c r="AT53" i="8" s="1"/>
  <c r="AU41" i="8"/>
  <c r="AV41" i="8"/>
  <c r="BU41" i="8"/>
  <c r="G42" i="8"/>
  <c r="K42" i="8"/>
  <c r="L42" i="8"/>
  <c r="M42" i="8"/>
  <c r="AF52" i="8" s="1"/>
  <c r="AF53" i="8" s="1"/>
  <c r="N42" i="8"/>
  <c r="O42" i="8"/>
  <c r="P42" i="8"/>
  <c r="Q42" i="8"/>
  <c r="S42" i="8"/>
  <c r="T42" i="8"/>
  <c r="U42" i="8"/>
  <c r="AN52" i="8" s="1"/>
  <c r="V42" i="8"/>
  <c r="W42" i="8"/>
  <c r="X42" i="8"/>
  <c r="Y42" i="8"/>
  <c r="AA42" i="8"/>
  <c r="AB42" i="8"/>
  <c r="AC42" i="8"/>
  <c r="AV52" i="8" s="1"/>
  <c r="AE42" i="8"/>
  <c r="AF42" i="8"/>
  <c r="AJ42" i="8"/>
  <c r="AK42" i="8"/>
  <c r="AK51" i="8" s="1"/>
  <c r="AK53" i="8" s="1"/>
  <c r="AM42" i="8"/>
  <c r="AR42" i="8"/>
  <c r="AS42" i="8"/>
  <c r="AS51" i="8" s="1"/>
  <c r="AS53" i="8" s="1"/>
  <c r="AU42" i="8"/>
  <c r="G44" i="8"/>
  <c r="AF46" i="8"/>
  <c r="H48" i="8"/>
  <c r="I48" i="8"/>
  <c r="AE51" i="8"/>
  <c r="AF51" i="8"/>
  <c r="AJ51" i="8"/>
  <c r="AM51" i="8"/>
  <c r="AR51" i="8"/>
  <c r="AU51" i="8"/>
  <c r="AD52" i="8"/>
  <c r="AE52" i="8"/>
  <c r="AE53" i="8" s="1"/>
  <c r="AG52" i="8"/>
  <c r="AH52" i="8"/>
  <c r="AI52" i="8"/>
  <c r="AJ52" i="8"/>
  <c r="AL52" i="8"/>
  <c r="AM52" i="8"/>
  <c r="AM53" i="8" s="1"/>
  <c r="AO52" i="8"/>
  <c r="AP52" i="8"/>
  <c r="AQ52" i="8"/>
  <c r="AR52" i="8"/>
  <c r="AT52" i="8"/>
  <c r="AU52" i="8"/>
  <c r="AU53" i="8" s="1"/>
  <c r="AJ53" i="8"/>
  <c r="AR53" i="8"/>
  <c r="AG46" i="8" l="1"/>
  <c r="AL51" i="8"/>
  <c r="AL53" i="8" s="1"/>
  <c r="AD51" i="8"/>
  <c r="AD53" i="8" s="1"/>
  <c r="AE46" i="8"/>
  <c r="AI51" i="8"/>
  <c r="AI53" i="8" s="1"/>
  <c r="AJ46" i="8"/>
  <c r="AP51" i="8"/>
  <c r="AP53" i="8" s="1"/>
  <c r="BR44" i="8"/>
  <c r="BY16" i="8"/>
  <c r="BW44" i="8"/>
  <c r="BX44" i="8"/>
  <c r="BY31" i="8"/>
  <c r="AH46" i="8"/>
  <c r="AG51" i="8"/>
  <c r="AG53" i="8" s="1"/>
  <c r="AQ51" i="8"/>
  <c r="AQ53" i="8" s="1"/>
  <c r="AM46" i="8"/>
  <c r="BU44" i="8"/>
  <c r="BV44" i="8"/>
  <c r="BY36" i="8"/>
  <c r="BS35" i="8"/>
  <c r="BR19" i="8"/>
  <c r="AO19" i="8"/>
  <c r="AO42" i="8" s="1"/>
  <c r="AO51" i="8" s="1"/>
  <c r="AO53" i="8" s="1"/>
  <c r="BS15" i="8"/>
  <c r="AL46" i="8"/>
  <c r="AV19" i="8"/>
  <c r="AV42" i="8" s="1"/>
  <c r="AV51" i="8" s="1"/>
  <c r="AV53" i="8" s="1"/>
  <c r="AN19" i="8"/>
  <c r="AN42" i="8" s="1"/>
  <c r="AN51" i="8" s="1"/>
  <c r="AN53" i="8" s="1"/>
  <c r="BH16" i="8"/>
  <c r="BS14" i="8"/>
  <c r="BS13" i="8"/>
  <c r="BY13" i="8" s="1"/>
  <c r="BY14" i="8" s="1"/>
  <c r="BU20" i="8"/>
  <c r="BU23" i="8" s="1"/>
  <c r="BU26" i="8" s="1"/>
  <c r="BG16" i="8"/>
  <c r="BO15" i="8"/>
  <c r="AH23" i="8"/>
  <c r="AH42" i="8" s="1"/>
  <c r="BT20" i="8"/>
  <c r="BY20" i="8" s="1"/>
  <c r="BY23" i="8" s="1"/>
  <c r="BY26" i="8" s="1"/>
  <c r="BP41" i="8"/>
  <c r="BP44" i="8" s="1"/>
  <c r="BY38" i="8"/>
  <c r="BY22" i="8"/>
  <c r="BX31" i="8"/>
  <c r="BS44" i="8" l="1"/>
  <c r="BY41" i="8"/>
  <c r="AH51" i="8"/>
  <c r="AH53" i="8" s="1"/>
  <c r="AI46" i="8"/>
  <c r="BS19" i="8"/>
  <c r="BY15" i="8"/>
  <c r="BY19" i="8" s="1"/>
  <c r="AK46" i="8"/>
  <c r="AN46" i="8" s="1"/>
  <c r="BY44" i="8" l="1"/>
  <c r="AH43" i="2" l="1"/>
  <c r="CA14" i="2"/>
  <c r="D16" i="7"/>
  <c r="BZ4" i="2"/>
  <c r="BZ38" i="2"/>
  <c r="BZ39" i="2"/>
  <c r="BZ40" i="2"/>
  <c r="BZ41" i="2"/>
  <c r="BZ37" i="2"/>
  <c r="BZ34" i="2"/>
  <c r="BZ35" i="2"/>
  <c r="BZ33" i="2"/>
  <c r="BZ36" i="2" s="1"/>
  <c r="BZ29" i="2"/>
  <c r="BZ30" i="2"/>
  <c r="BZ31" i="2"/>
  <c r="BZ28" i="2"/>
  <c r="BZ32" i="2" s="1"/>
  <c r="BZ26" i="2"/>
  <c r="BZ25" i="2"/>
  <c r="BZ21" i="2"/>
  <c r="BZ23" i="2"/>
  <c r="BZ20" i="2"/>
  <c r="BZ16" i="2"/>
  <c r="BZ17" i="2"/>
  <c r="BZ18" i="2"/>
  <c r="BZ15" i="2"/>
  <c r="BZ5" i="2"/>
  <c r="BZ6" i="2"/>
  <c r="BZ7" i="2"/>
  <c r="BZ8" i="2"/>
  <c r="BZ9" i="2"/>
  <c r="BZ10" i="2"/>
  <c r="BZ11" i="2"/>
  <c r="BZ12" i="2"/>
  <c r="BZ13" i="2"/>
  <c r="BY38" i="2"/>
  <c r="BY39" i="2"/>
  <c r="BY40" i="2"/>
  <c r="BY41" i="2"/>
  <c r="BY37" i="2"/>
  <c r="BY34" i="2"/>
  <c r="BY35" i="2"/>
  <c r="BY33" i="2"/>
  <c r="BY29" i="2"/>
  <c r="BY30" i="2"/>
  <c r="BY31" i="2"/>
  <c r="BY28" i="2"/>
  <c r="BY26" i="2"/>
  <c r="BY25" i="2"/>
  <c r="BY21" i="2"/>
  <c r="BY22" i="2"/>
  <c r="BY23" i="2"/>
  <c r="BY16" i="2"/>
  <c r="BY17" i="2"/>
  <c r="BY18" i="2"/>
  <c r="BY15" i="2"/>
  <c r="BY5" i="2"/>
  <c r="BY6" i="2"/>
  <c r="BY7" i="2"/>
  <c r="BY8" i="2"/>
  <c r="BY9" i="2"/>
  <c r="BY10" i="2"/>
  <c r="BY11" i="2"/>
  <c r="BY12" i="2"/>
  <c r="BY13" i="2"/>
  <c r="BY4" i="2"/>
  <c r="G22" i="7"/>
  <c r="G23" i="7" s="1"/>
  <c r="G19" i="7"/>
  <c r="G20" i="7" s="1"/>
  <c r="G17" i="7"/>
  <c r="BZ42" i="2" l="1"/>
  <c r="BZ45" i="2" s="1"/>
  <c r="BZ19" i="2"/>
  <c r="BZ27" i="2"/>
  <c r="G21" i="7"/>
  <c r="G24" i="7" s="1"/>
  <c r="AF43" i="2" l="1"/>
  <c r="AG47" i="2" s="1"/>
  <c r="BY36" i="2"/>
  <c r="BY27" i="2"/>
  <c r="BX38" i="2"/>
  <c r="BX39" i="2"/>
  <c r="BX40" i="2"/>
  <c r="BX41" i="2"/>
  <c r="BX37" i="2"/>
  <c r="BX34" i="2"/>
  <c r="BX35" i="2"/>
  <c r="BX33" i="2"/>
  <c r="BX29" i="2"/>
  <c r="BX30" i="2"/>
  <c r="BX31" i="2"/>
  <c r="BX28" i="2"/>
  <c r="BX26" i="2"/>
  <c r="BX25" i="2"/>
  <c r="BX21" i="2"/>
  <c r="BX22" i="2"/>
  <c r="BX23" i="2"/>
  <c r="BX17" i="2"/>
  <c r="BX18" i="2"/>
  <c r="BX5" i="2"/>
  <c r="BX6" i="2"/>
  <c r="BX7" i="2"/>
  <c r="BX8" i="2"/>
  <c r="BX9" i="2"/>
  <c r="BX10" i="2"/>
  <c r="BX11" i="2"/>
  <c r="BX12" i="2"/>
  <c r="BX13" i="2"/>
  <c r="BX4" i="2"/>
  <c r="BW38" i="2"/>
  <c r="BW39" i="2"/>
  <c r="BW40" i="2"/>
  <c r="BW41" i="2"/>
  <c r="BW37" i="2"/>
  <c r="BW34" i="2"/>
  <c r="BW35" i="2"/>
  <c r="BW33" i="2"/>
  <c r="BW29" i="2"/>
  <c r="BW30" i="2"/>
  <c r="BW31" i="2"/>
  <c r="BW28" i="2"/>
  <c r="BW26" i="2"/>
  <c r="BW25" i="2"/>
  <c r="BW21" i="2"/>
  <c r="BW22" i="2"/>
  <c r="BW23" i="2"/>
  <c r="BW17" i="2"/>
  <c r="BW18" i="2"/>
  <c r="BW13" i="2"/>
  <c r="BW5" i="2"/>
  <c r="BW6" i="2"/>
  <c r="BW7" i="2"/>
  <c r="BW8" i="2"/>
  <c r="BW9" i="2"/>
  <c r="BW10" i="2"/>
  <c r="BW11" i="2"/>
  <c r="BW12" i="2"/>
  <c r="BW4" i="2"/>
  <c r="BV38" i="2"/>
  <c r="BV39" i="2"/>
  <c r="BV40" i="2"/>
  <c r="BV41" i="2"/>
  <c r="BV37" i="2"/>
  <c r="BV34" i="2"/>
  <c r="BV35" i="2"/>
  <c r="BV33" i="2"/>
  <c r="BV29" i="2"/>
  <c r="BV30" i="2"/>
  <c r="BV31" i="2"/>
  <c r="BV28" i="2"/>
  <c r="BV25" i="2"/>
  <c r="BV21" i="2"/>
  <c r="BV22" i="2"/>
  <c r="BV23" i="2"/>
  <c r="BV17" i="2"/>
  <c r="BV18" i="2"/>
  <c r="BV5" i="2"/>
  <c r="BV6" i="2"/>
  <c r="BV7" i="2"/>
  <c r="BV8" i="2"/>
  <c r="BV9" i="2"/>
  <c r="BV10" i="2"/>
  <c r="BV11" i="2"/>
  <c r="BV12" i="2"/>
  <c r="BV13" i="2"/>
  <c r="BV4" i="2"/>
  <c r="BU26" i="2"/>
  <c r="BU25" i="2"/>
  <c r="BU17" i="2"/>
  <c r="BU18" i="2"/>
  <c r="BU5" i="2"/>
  <c r="BU6" i="2"/>
  <c r="BU7" i="2"/>
  <c r="BU8" i="2"/>
  <c r="BU9" i="2"/>
  <c r="BU10" i="2"/>
  <c r="BU11" i="2"/>
  <c r="BU12" i="2"/>
  <c r="BU13" i="2"/>
  <c r="BU4" i="2"/>
  <c r="BU28" i="2"/>
  <c r="BU21" i="2"/>
  <c r="BU22" i="2"/>
  <c r="BU23" i="2"/>
  <c r="BU38" i="2"/>
  <c r="BU39" i="2"/>
  <c r="BU40" i="2"/>
  <c r="BU41" i="2"/>
  <c r="BU37" i="2"/>
  <c r="BU34" i="2"/>
  <c r="BU35" i="2"/>
  <c r="BU29" i="2"/>
  <c r="BU30" i="2"/>
  <c r="BU31" i="2"/>
  <c r="BU33" i="2"/>
  <c r="BT26" i="2"/>
  <c r="BT25" i="2"/>
  <c r="BT28" i="2"/>
  <c r="BT32" i="2" s="1"/>
  <c r="BT22" i="2"/>
  <c r="BT21" i="2"/>
  <c r="BT23" i="2"/>
  <c r="BT17" i="2"/>
  <c r="BT18" i="2"/>
  <c r="BT5" i="2"/>
  <c r="BT6" i="2"/>
  <c r="BT7" i="2"/>
  <c r="BT8" i="2"/>
  <c r="BT9" i="2"/>
  <c r="BT10" i="2"/>
  <c r="BT11" i="2"/>
  <c r="BT12" i="2"/>
  <c r="BT13" i="2"/>
  <c r="BT4" i="2"/>
  <c r="BT33" i="2"/>
  <c r="BT34" i="2"/>
  <c r="BS34" i="2"/>
  <c r="BT35" i="2"/>
  <c r="BT37" i="2"/>
  <c r="BT38" i="2"/>
  <c r="BT39" i="2"/>
  <c r="BT40" i="2"/>
  <c r="BT41" i="2"/>
  <c r="AF42" i="2"/>
  <c r="BR28" i="2"/>
  <c r="BR25" i="2"/>
  <c r="BR8" i="2"/>
  <c r="BS28" i="2"/>
  <c r="BS30" i="2"/>
  <c r="BR31" i="2"/>
  <c r="BR30" i="2"/>
  <c r="BS41" i="2"/>
  <c r="BS38" i="2"/>
  <c r="BS39" i="2"/>
  <c r="BS40" i="2"/>
  <c r="BS37" i="2"/>
  <c r="BR39" i="2"/>
  <c r="BR40" i="2"/>
  <c r="BR41" i="2"/>
  <c r="BR38" i="2"/>
  <c r="BR37" i="2"/>
  <c r="BR34" i="2"/>
  <c r="BR35" i="2"/>
  <c r="BS35" i="2"/>
  <c r="BS33" i="2"/>
  <c r="BR33" i="2"/>
  <c r="BV27" i="2"/>
  <c r="BS14" i="2"/>
  <c r="CA33" i="2" l="1"/>
  <c r="CA40" i="2"/>
  <c r="CA31" i="2"/>
  <c r="CA13" i="2"/>
  <c r="CA5" i="2"/>
  <c r="CA26" i="2"/>
  <c r="BX32" i="2"/>
  <c r="CA38" i="2"/>
  <c r="CA9" i="2"/>
  <c r="CA29" i="2"/>
  <c r="BU27" i="2"/>
  <c r="BX36" i="2"/>
  <c r="CA7" i="2"/>
  <c r="CA39" i="2"/>
  <c r="BS32" i="2"/>
  <c r="CA4" i="2"/>
  <c r="CA6" i="2"/>
  <c r="CA35" i="2"/>
  <c r="CA18" i="2"/>
  <c r="CA34" i="2"/>
  <c r="CA25" i="2"/>
  <c r="CA11" i="2"/>
  <c r="CA17" i="2"/>
  <c r="BR14" i="2"/>
  <c r="CA8" i="2"/>
  <c r="CA12" i="2"/>
  <c r="CA37" i="2"/>
  <c r="CA28" i="2"/>
  <c r="CA10" i="2"/>
  <c r="CA23" i="2"/>
  <c r="CA21" i="2"/>
  <c r="CA41" i="2"/>
  <c r="CA30" i="2"/>
  <c r="BT36" i="2"/>
  <c r="BR36" i="2"/>
  <c r="BY32" i="2"/>
  <c r="BY42" i="2"/>
  <c r="BS36" i="2"/>
  <c r="BS42" i="2"/>
  <c r="BS45" i="2" s="1"/>
  <c r="BY19" i="2"/>
  <c r="BR42" i="2"/>
  <c r="BU42" i="2"/>
  <c r="BR32" i="2"/>
  <c r="BV42" i="2"/>
  <c r="BX14" i="2"/>
  <c r="BT42" i="2"/>
  <c r="BU14" i="2"/>
  <c r="BV32" i="2"/>
  <c r="BV36" i="2"/>
  <c r="BW42" i="2"/>
  <c r="BX42" i="2"/>
  <c r="BY14" i="2"/>
  <c r="BX27" i="2"/>
  <c r="BW36" i="2"/>
  <c r="BW27" i="2"/>
  <c r="BU36" i="2"/>
  <c r="BU32" i="2"/>
  <c r="BT27" i="2"/>
  <c r="BW32" i="2"/>
  <c r="BW14" i="2"/>
  <c r="BT14" i="2"/>
  <c r="BV14" i="2"/>
  <c r="BR45" i="2" l="1"/>
  <c r="BV45" i="2"/>
  <c r="CA27" i="2"/>
  <c r="CA36" i="2"/>
  <c r="CA32" i="2"/>
  <c r="CA42" i="2"/>
  <c r="I45" i="2"/>
  <c r="I43" i="2"/>
  <c r="AF52" i="2" l="1"/>
  <c r="AG43" i="2"/>
  <c r="AH47" i="2" s="1"/>
  <c r="AL43" i="2"/>
  <c r="AY8" i="2"/>
  <c r="AG52" i="2" l="1"/>
  <c r="AL52" i="2"/>
  <c r="Z43" i="2"/>
  <c r="AA43" i="2"/>
  <c r="AT53" i="2" s="1"/>
  <c r="AB43" i="2"/>
  <c r="AU53" i="2" s="1"/>
  <c r="AC43" i="2"/>
  <c r="AV53" i="2" s="1"/>
  <c r="AD43" i="2"/>
  <c r="AW53" i="2" s="1"/>
  <c r="AE43" i="2"/>
  <c r="AX53" i="2" s="1"/>
  <c r="T43" i="2"/>
  <c r="U43" i="2"/>
  <c r="AN53" i="2" s="1"/>
  <c r="V43" i="2"/>
  <c r="AO53" i="2" s="1"/>
  <c r="W43" i="2"/>
  <c r="AP53" i="2" s="1"/>
  <c r="X43" i="2"/>
  <c r="AQ53" i="2" s="1"/>
  <c r="Y43" i="2"/>
  <c r="AR53" i="2" s="1"/>
  <c r="N43" i="2"/>
  <c r="O43" i="2"/>
  <c r="AH53" i="2" s="1"/>
  <c r="P43" i="2"/>
  <c r="AI53" i="2" s="1"/>
  <c r="Q43" i="2"/>
  <c r="AJ53" i="2" s="1"/>
  <c r="R43" i="2"/>
  <c r="AK53" i="2" s="1"/>
  <c r="S43" i="2"/>
  <c r="AL53" i="2" s="1"/>
  <c r="M43" i="2"/>
  <c r="AF53" i="2" s="1"/>
  <c r="AY18" i="2"/>
  <c r="AZ18" i="2"/>
  <c r="BA18" i="2"/>
  <c r="BB18" i="2"/>
  <c r="BC18" i="2"/>
  <c r="BD18" i="2"/>
  <c r="BE18" i="2"/>
  <c r="AZ17" i="2"/>
  <c r="BA17" i="2"/>
  <c r="BB17" i="2"/>
  <c r="BC17" i="2"/>
  <c r="BD17" i="2"/>
  <c r="BE17" i="2"/>
  <c r="AY17" i="2"/>
  <c r="BM4" i="2"/>
  <c r="BN4" i="2"/>
  <c r="BO4" i="2"/>
  <c r="BP4" i="2"/>
  <c r="BQ4" i="2"/>
  <c r="BK4" i="2"/>
  <c r="BL4" i="2"/>
  <c r="BF5" i="2"/>
  <c r="BG5" i="2"/>
  <c r="BH5" i="2"/>
  <c r="BI5" i="2"/>
  <c r="BJ5" i="2"/>
  <c r="BK5" i="2"/>
  <c r="BF6" i="2"/>
  <c r="BG6" i="2"/>
  <c r="BH6" i="2"/>
  <c r="BI6" i="2"/>
  <c r="BJ6" i="2"/>
  <c r="BK6" i="2"/>
  <c r="BF7" i="2"/>
  <c r="BG7" i="2"/>
  <c r="BH7" i="2"/>
  <c r="BI7" i="2"/>
  <c r="BJ7" i="2"/>
  <c r="BK7" i="2"/>
  <c r="BF8" i="2"/>
  <c r="BG8" i="2"/>
  <c r="BH8" i="2"/>
  <c r="BI8" i="2"/>
  <c r="BJ8" i="2"/>
  <c r="BK8" i="2"/>
  <c r="BF9" i="2"/>
  <c r="BG9" i="2"/>
  <c r="BH9" i="2"/>
  <c r="BI9" i="2"/>
  <c r="BJ9" i="2"/>
  <c r="BK9" i="2"/>
  <c r="BF10" i="2"/>
  <c r="BG10" i="2"/>
  <c r="BH10" i="2"/>
  <c r="BI10" i="2"/>
  <c r="BJ10" i="2"/>
  <c r="BK10" i="2"/>
  <c r="BF11" i="2"/>
  <c r="BG11" i="2"/>
  <c r="BH11" i="2"/>
  <c r="BI11" i="2"/>
  <c r="BJ11" i="2"/>
  <c r="BK11" i="2"/>
  <c r="BF12" i="2"/>
  <c r="BG12" i="2"/>
  <c r="BH12" i="2"/>
  <c r="BI12" i="2"/>
  <c r="BJ12" i="2"/>
  <c r="BK12" i="2"/>
  <c r="BF13" i="2"/>
  <c r="BG13" i="2"/>
  <c r="BH13" i="2"/>
  <c r="BI13" i="2"/>
  <c r="BJ13" i="2"/>
  <c r="BK13" i="2"/>
  <c r="AZ5" i="2"/>
  <c r="BA5" i="2"/>
  <c r="BB5" i="2"/>
  <c r="BC5" i="2"/>
  <c r="BD5" i="2"/>
  <c r="BE5" i="2"/>
  <c r="AZ6" i="2"/>
  <c r="BA6" i="2"/>
  <c r="BB6" i="2"/>
  <c r="BC6" i="2"/>
  <c r="BD6" i="2"/>
  <c r="BE6" i="2"/>
  <c r="AZ7" i="2"/>
  <c r="BA7" i="2"/>
  <c r="BB7" i="2"/>
  <c r="BC7" i="2"/>
  <c r="BD7" i="2"/>
  <c r="BE7" i="2"/>
  <c r="AZ8" i="2"/>
  <c r="BA8" i="2"/>
  <c r="BB8" i="2"/>
  <c r="BC8" i="2"/>
  <c r="BD8" i="2"/>
  <c r="BE8" i="2"/>
  <c r="AZ9" i="2"/>
  <c r="BA9" i="2"/>
  <c r="BB9" i="2"/>
  <c r="BC9" i="2"/>
  <c r="BD9" i="2"/>
  <c r="BE9" i="2"/>
  <c r="AZ10" i="2"/>
  <c r="BA10" i="2"/>
  <c r="BB10" i="2"/>
  <c r="BC10" i="2"/>
  <c r="BD10" i="2"/>
  <c r="BE10" i="2"/>
  <c r="AZ11" i="2"/>
  <c r="BA11" i="2"/>
  <c r="BB11" i="2"/>
  <c r="BC11" i="2"/>
  <c r="BD11" i="2"/>
  <c r="BE11" i="2"/>
  <c r="AZ12" i="2"/>
  <c r="BA12" i="2"/>
  <c r="BB12" i="2"/>
  <c r="BC12" i="2"/>
  <c r="BD12" i="2"/>
  <c r="BE12" i="2"/>
  <c r="AZ13" i="2"/>
  <c r="BA13" i="2"/>
  <c r="BB13" i="2"/>
  <c r="BC13" i="2"/>
  <c r="BD13" i="2"/>
  <c r="BE13" i="2"/>
  <c r="AY6" i="2"/>
  <c r="AY7" i="2"/>
  <c r="AY9" i="2"/>
  <c r="AY10" i="2"/>
  <c r="AY11" i="2"/>
  <c r="AY12" i="2"/>
  <c r="AY13" i="2"/>
  <c r="AY5" i="2"/>
  <c r="AM53" i="2" l="1"/>
  <c r="AG53" i="2"/>
  <c r="AS53" i="2"/>
  <c r="AF54" i="2"/>
  <c r="K49" i="2"/>
  <c r="L49" i="2"/>
  <c r="J49" i="2"/>
  <c r="AS22" i="2" l="1"/>
  <c r="BZ22" i="2" s="1"/>
  <c r="CA22" i="2" s="1"/>
  <c r="AR20" i="2"/>
  <c r="BX20" i="2" s="1"/>
  <c r="BX24" i="2" s="1"/>
  <c r="AQ20" i="2"/>
  <c r="AP20" i="2"/>
  <c r="AO20" i="2"/>
  <c r="AN20" i="2"/>
  <c r="BT20" i="2" s="1"/>
  <c r="AM20" i="2"/>
  <c r="BY20" i="2" s="1"/>
  <c r="AK20" i="2"/>
  <c r="AK43" i="2" s="1"/>
  <c r="AJ20" i="2"/>
  <c r="AJ43" i="2" s="1"/>
  <c r="AI20" i="2"/>
  <c r="AI43" i="2" s="1"/>
  <c r="AH20" i="2"/>
  <c r="AR16" i="2"/>
  <c r="BX16" i="2" s="1"/>
  <c r="AQ16" i="2"/>
  <c r="BW16" i="2" s="1"/>
  <c r="AP16" i="2"/>
  <c r="BV16" i="2" s="1"/>
  <c r="AO16" i="2"/>
  <c r="AN16" i="2"/>
  <c r="BT16" i="2" s="1"/>
  <c r="AX15" i="2"/>
  <c r="BX15" i="2" s="1"/>
  <c r="AW15" i="2"/>
  <c r="BW15" i="2" s="1"/>
  <c r="AV15" i="2"/>
  <c r="AU15" i="2"/>
  <c r="BU15" i="2" s="1"/>
  <c r="AT15" i="2"/>
  <c r="BU20" i="2" l="1"/>
  <c r="BU24" i="2" s="1"/>
  <c r="BW20" i="2"/>
  <c r="BW24" i="2" s="1"/>
  <c r="BY24" i="2"/>
  <c r="BY45" i="2" s="1"/>
  <c r="AM43" i="2"/>
  <c r="AN47" i="2" s="1"/>
  <c r="BX19" i="2"/>
  <c r="BX45" i="2" s="1"/>
  <c r="AO43" i="2"/>
  <c r="BU16" i="2"/>
  <c r="BU19" i="2" s="1"/>
  <c r="BI20" i="2"/>
  <c r="BV20" i="2"/>
  <c r="AT43" i="2"/>
  <c r="BT15" i="2"/>
  <c r="BT24" i="2"/>
  <c r="AV43" i="2"/>
  <c r="AV52" i="2" s="1"/>
  <c r="AV54" i="2" s="1"/>
  <c r="BV15" i="2"/>
  <c r="BJ20" i="2"/>
  <c r="BG20" i="2"/>
  <c r="BK20" i="2"/>
  <c r="AW43" i="2"/>
  <c r="AW52" i="2" s="1"/>
  <c r="AW54" i="2" s="1"/>
  <c r="BW19" i="2"/>
  <c r="AX43" i="2"/>
  <c r="AX52" i="2" s="1"/>
  <c r="AX54" i="2" s="1"/>
  <c r="BH20" i="2"/>
  <c r="AU43" i="2"/>
  <c r="AU52" i="2" s="1"/>
  <c r="AU54" i="2" s="1"/>
  <c r="AI52" i="2"/>
  <c r="AH52" i="2"/>
  <c r="AJ52" i="2"/>
  <c r="AK52" i="2"/>
  <c r="BH16" i="2"/>
  <c r="BJ16" i="2"/>
  <c r="AQ43" i="2"/>
  <c r="BG16" i="2"/>
  <c r="AN43" i="2"/>
  <c r="BI16" i="2"/>
  <c r="AP43" i="2"/>
  <c r="BK16" i="2"/>
  <c r="AR43" i="2"/>
  <c r="BF20" i="2"/>
  <c r="BL22" i="2"/>
  <c r="AS43" i="2"/>
  <c r="AO47" i="2" s="1"/>
  <c r="I4" i="3"/>
  <c r="J4" i="3"/>
  <c r="AG54" i="2"/>
  <c r="AL54" i="2"/>
  <c r="BA20" i="2"/>
  <c r="BC20" i="2"/>
  <c r="BB20" i="2"/>
  <c r="BD20" i="2"/>
  <c r="BP15" i="2"/>
  <c r="BQ15" i="2"/>
  <c r="BM15" i="2"/>
  <c r="BN15" i="2"/>
  <c r="BO15" i="2"/>
  <c r="AL47" i="2" l="1"/>
  <c r="BU45" i="2"/>
  <c r="BW45" i="2"/>
  <c r="AM47" i="2"/>
  <c r="AI47" i="2"/>
  <c r="CA20" i="2"/>
  <c r="CA24" i="2" s="1"/>
  <c r="CA16" i="2"/>
  <c r="CA15" i="2"/>
  <c r="AJ47" i="2"/>
  <c r="AK47" i="2"/>
  <c r="BT19" i="2"/>
  <c r="BT45" i="2" s="1"/>
  <c r="AT52" i="2"/>
  <c r="AT54" i="2" s="1"/>
  <c r="AS52" i="2"/>
  <c r="L4" i="3" s="1"/>
  <c r="AM52" i="2"/>
  <c r="K4" i="3" s="1"/>
  <c r="AR52" i="2"/>
  <c r="AR54" i="2" s="1"/>
  <c r="AN52" i="2"/>
  <c r="AP52" i="2"/>
  <c r="AP54" i="2" s="1"/>
  <c r="AQ52" i="2"/>
  <c r="AQ54" i="2" s="1"/>
  <c r="AO52" i="2"/>
  <c r="AO54" i="2" s="1"/>
  <c r="AK54" i="2"/>
  <c r="AI54" i="2"/>
  <c r="AJ54" i="2"/>
  <c r="AH54" i="2"/>
  <c r="CA19" i="2" l="1"/>
  <c r="CA45" i="2" s="1"/>
  <c r="AP47" i="2"/>
  <c r="D4" i="3"/>
  <c r="AS54" i="2"/>
  <c r="AM54" i="2"/>
  <c r="H4" i="3"/>
  <c r="AN54" i="2"/>
  <c r="F4" i="3"/>
  <c r="E4" i="3"/>
  <c r="G4" i="3"/>
</calcChain>
</file>

<file path=xl/sharedStrings.xml><?xml version="1.0" encoding="utf-8"?>
<sst xmlns="http://schemas.openxmlformats.org/spreadsheetml/2006/main" count="643" uniqueCount="133">
  <si>
    <t>PRIMARIA</t>
  </si>
  <si>
    <t>SECUNDARIA</t>
  </si>
  <si>
    <t>I.E</t>
  </si>
  <si>
    <t>Monterredondo</t>
  </si>
  <si>
    <t>Leopoldo Pizarro Gonzalez</t>
  </si>
  <si>
    <t>Ortigal</t>
  </si>
  <si>
    <t>Santa Ana</t>
  </si>
  <si>
    <t>El Rosario</t>
  </si>
  <si>
    <t>Mariscal Sucre</t>
  </si>
  <si>
    <t>Cabildo</t>
  </si>
  <si>
    <t>SEDES</t>
  </si>
  <si>
    <t>SEDE PRINCIPAL</t>
  </si>
  <si>
    <t>LOS LIBERTADORES</t>
  </si>
  <si>
    <t>ESCUELA MONTERREDONDO</t>
  </si>
  <si>
    <t>CARAQUEÑO</t>
  </si>
  <si>
    <t>POTRERITO</t>
  </si>
  <si>
    <t>CAÑAS ARRIBA</t>
  </si>
  <si>
    <t>ANTONIO NARINO</t>
  </si>
  <si>
    <t>CALANDAIMA</t>
  </si>
  <si>
    <t>CAPARROZAL</t>
  </si>
  <si>
    <t>LA MINA</t>
  </si>
  <si>
    <t>LA POLA # 1</t>
  </si>
  <si>
    <t>LA LOCERIA</t>
  </si>
  <si>
    <t>ESC SAN ANDRES</t>
  </si>
  <si>
    <t>ESC SANTA ANA</t>
  </si>
  <si>
    <t>GUATEMALA</t>
  </si>
  <si>
    <t>JOSÉ NORBEY GRAJALES</t>
  </si>
  <si>
    <t>LA MUNDA</t>
  </si>
  <si>
    <t>CAMPOALEGRE</t>
  </si>
  <si>
    <t>CENTRO DOCENTE RURAL MIXTO EL CABILDO</t>
  </si>
  <si>
    <t>ESCUELA RURAL MIXTA LA CILIA</t>
  </si>
  <si>
    <t>ESCUELA RURAL MIXTA LA CALERA</t>
  </si>
  <si>
    <t>TULIPAN</t>
  </si>
  <si>
    <t>ORTIGAL #1</t>
  </si>
  <si>
    <t>LA LINDOSA</t>
  </si>
  <si>
    <t>TIERRADURA</t>
  </si>
  <si>
    <t>PREESCOLAR</t>
  </si>
  <si>
    <t>NÚMERO DE ALUMNOS</t>
  </si>
  <si>
    <t>DOTACIÓN REQUERIDA PREESCOLAR</t>
  </si>
  <si>
    <t>DOTACIÓN REQUERIDA PRIMARIA</t>
  </si>
  <si>
    <t>DOTACIÓN REQUERIDA SECUNDARIA</t>
  </si>
  <si>
    <t>DOTACIÓN EXISTENTE SECUNDARIA</t>
  </si>
  <si>
    <t>DOTACIÓN EXISTENTE PRIMARIA</t>
  </si>
  <si>
    <t>DOTACIÓN EXISTENTE PREESCOLAR</t>
  </si>
  <si>
    <t>JUEGOS POR AULA DE PUESTO DE TRABAJO PREESCOLAR CADA UNO COMPUESTO POR UNA (1) MESA Y TRES (3) SILLAS</t>
  </si>
  <si>
    <t>MESAS AUXILIARES PREESCOLAR POR AULA</t>
  </si>
  <si>
    <t>JUEGO DE PUESTO DE TRABAJO DOCENTE MESA Y SILLA POR AULA</t>
  </si>
  <si>
    <t>JUEGO TÁNDEM DE TRES (3) CANECAS POR AULA</t>
  </si>
  <si>
    <t>TABLERO PARA MARCADOR BORRABLE POR AULA</t>
  </si>
  <si>
    <t>MUEBLE DE ALMACENAMIENTO POR AULA</t>
  </si>
  <si>
    <t>CUERPOS CASILLERO CADA UNO CON DIEZ (10) NICHOS</t>
  </si>
  <si>
    <t>JUEGOS POR AULA PUESTO DE TRABAJO ALUMNO PRIMARIA CADA UNO COMPUESTO POR UNA (1) MESA Y UNA (1) SILLA</t>
  </si>
  <si>
    <t>JUEGOS POR AULA PUESTO DE TRABAJO ALUMNO SECUNDARIA CADA UNO COMPUESTO POR UNA (1) MESA Y UNA (1) SILLA</t>
  </si>
  <si>
    <t>NÚMERO DE AULAS</t>
  </si>
  <si>
    <t>LA POLA # 2</t>
  </si>
  <si>
    <t>DOTACIÓN demandada PREESCOLAR</t>
  </si>
  <si>
    <t>DOTACIÓN demandada PRIMARIA</t>
  </si>
  <si>
    <t>DOTACIÓN demandada SECUNDARIA</t>
  </si>
  <si>
    <t>DOTACIÓN REQUERIDA</t>
  </si>
  <si>
    <t>DOTACIÓN EXISTENTE</t>
  </si>
  <si>
    <t>TOTAL DEMANDA</t>
  </si>
  <si>
    <t>DOCENTES</t>
  </si>
  <si>
    <t>Total docentes</t>
  </si>
  <si>
    <t>Administrativos</t>
  </si>
  <si>
    <t>PRESUPUESTO OFICIAL</t>
  </si>
  <si>
    <t>ITEM</t>
  </si>
  <si>
    <t>DESCRIPCION</t>
  </si>
  <si>
    <t>V.TOTAL</t>
  </si>
  <si>
    <t>1</t>
  </si>
  <si>
    <t>PUESTO DE TRABAJO PREESCOLAR.  (1 MESA Y 3 SILLA) DIMENSIONES: Altura 52 cms, ancho superficie 96,2 cms x Fondo de 63,8 cms.</t>
  </si>
  <si>
    <t>2</t>
  </si>
  <si>
    <t>MESA AUXILIAR PARA PREESCOLAR</t>
  </si>
  <si>
    <t>3</t>
  </si>
  <si>
    <t>4</t>
  </si>
  <si>
    <t>5</t>
  </si>
  <si>
    <t>6</t>
  </si>
  <si>
    <t>7</t>
  </si>
  <si>
    <t>8</t>
  </si>
  <si>
    <t>TRANSPORTE</t>
  </si>
  <si>
    <t>VALOR TOTAL IVA INCLUIDO</t>
  </si>
  <si>
    <t>$ 1.864.028.620</t>
  </si>
  <si>
    <t>TOTAL</t>
  </si>
  <si>
    <t xml:space="preserve">CANTIDAD TOTAL </t>
  </si>
  <si>
    <t>PRECIO UNITARIO</t>
  </si>
  <si>
    <t xml:space="preserve">DOTACIÓN   TOTAL </t>
  </si>
  <si>
    <t>TOTAL POR SEDE</t>
  </si>
  <si>
    <t>DOTACIÓN DE MOBILIARIO ESCOLAR A LAS INSTITUCIONES EDUCATIVAS DEL MUNICIPIO DE MIRANDA CAUCA</t>
  </si>
  <si>
    <t>COSTOS DIRECTOS</t>
  </si>
  <si>
    <t xml:space="preserve">IVA 19% </t>
  </si>
  <si>
    <t xml:space="preserve">COSTO TOTAL </t>
  </si>
  <si>
    <t>Contacto</t>
  </si>
  <si>
    <t>Teléfono</t>
  </si>
  <si>
    <t>E-mail</t>
  </si>
  <si>
    <t>CONDICIONES COMERCIALES</t>
  </si>
  <si>
    <t>No. cotización</t>
  </si>
  <si>
    <t>Fecha de la cotización</t>
  </si>
  <si>
    <t>Forma de pago</t>
  </si>
  <si>
    <t>Validez de la oferta</t>
  </si>
  <si>
    <t>Lugar de entrega</t>
  </si>
  <si>
    <t>Tiempo de entrega</t>
  </si>
  <si>
    <t xml:space="preserve">TOTAL COSTOS </t>
  </si>
  <si>
    <t>ANEXO 1</t>
  </si>
  <si>
    <t>PROPUESTA ECONOMICA  FORMULARIO 1</t>
  </si>
  <si>
    <t xml:space="preserve">IMAGEN </t>
  </si>
  <si>
    <t>COORDENADAS</t>
  </si>
  <si>
    <t>UBICACIÓN GOOGLE MAP</t>
  </si>
  <si>
    <t>https://goo.gl/maps/8DfX4P21EPirzjqc7</t>
  </si>
  <si>
    <t>https://goo.gl/maps/CgoDzEVThbiVvyi2A</t>
  </si>
  <si>
    <t>https://goo.gl/maps/ipescGUKmW1roHq58</t>
  </si>
  <si>
    <t>https://goo.gl/maps/mzy9ez35DSTSyZDo8</t>
  </si>
  <si>
    <t>https://goo.gl/maps/cry1ME9F6oL8KVuAA</t>
  </si>
  <si>
    <t>https://goo.gl/maps/6o6DGHMi6n8U7MiT8</t>
  </si>
  <si>
    <t>VEREDA MONTERREDONDO, CAUCA, MIRANDA</t>
  </si>
  <si>
    <t>Carrera 7 No 12A-121 Barrio La Colombiana Miranda Cauca</t>
  </si>
  <si>
    <t>CORREGIMIENTO SANTA ANA, CAUCA, MIRANDA</t>
  </si>
  <si>
    <t>CARRERA 5 call  9 ,  CAUCA, MIRANDA.</t>
  </si>
  <si>
    <t> KR 8 1 10, CAUCA, MIRANDA.</t>
  </si>
  <si>
    <t>Corregimiento el Cabildo -miranda Cauca</t>
  </si>
  <si>
    <t>CORREGIMIENTO EL ORTIGAL, CAUCA, MIRANDA</t>
  </si>
  <si>
    <t>https://www.google.com/maps/place/Institucion+Educativa+El+Rosario/@3.2529312,-76.2311943,17z/data=!3m1!4b1!4m6!3m5!1s0x8e3a6dd273fbdb65:0xbdf6c04c69bbf51!8m2!3d3.2529258!4d-76.2286194!16s%2Fg%2F1tdwfzpw?entry=ttu</t>
  </si>
  <si>
    <t>https://www.google.com/maps/place/Institucion+Educativa+El+Rosario/@2.718512,-76.5092799,293775m/data=!3m1!1e3!4m6!3m5!1s0x8e3a6dd273fbdb65:0xbdf6c04c69bbf51!8m2!3d3.2529258!4d-76.2286194!16s%2Fg%2F1tdwfzpw?entry=ttu</t>
  </si>
  <si>
    <t>INSTITUCIONES EDUCATIVAS MIRANDA ,CAUCA.</t>
  </si>
  <si>
    <t>NO  I.E</t>
  </si>
  <si>
    <t>TIPO DE POBLACION</t>
  </si>
  <si>
    <t>I.E Agropecuario Monterredondo</t>
  </si>
  <si>
    <t>RURAL</t>
  </si>
  <si>
    <t xml:space="preserve"> I.E Leopoldo Pizarro González </t>
  </si>
  <si>
    <t>URBANA</t>
  </si>
  <si>
    <t xml:space="preserve"> I. E Santa Ana</t>
  </si>
  <si>
    <t>I.E El Rosario</t>
  </si>
  <si>
    <t>I.E Técnico Mariscal Sucre</t>
  </si>
  <si>
    <t xml:space="preserve"> I.E El cabildo</t>
  </si>
  <si>
    <t>I.E Técnico el Ortiga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</si>
</sst>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_(* #,##0.00_);_(* \(#,##0.00\);_(* &quot;-&quot;??_);_(@_)"/>
    <numFmt numFmtId="168" formatCode="[$-240A]d&quot; de &quot;mmmm&quot; de &quot;yyyy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u/>
      <sz val="11"/>
      <color rgb="FF0462C1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7030A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indexed="12"/>
      <name val="Calibri"/>
      <family val="2"/>
      <scheme val="minor"/>
    </font>
    <font>
      <sz val="12"/>
      <color indexed="12"/>
      <name val="Calibri"/>
      <family val="2"/>
      <scheme val="minor"/>
    </font>
    <font>
      <u/>
      <sz val="9"/>
      <color theme="10"/>
      <name val="Calibri"/>
      <family val="2"/>
      <charset val="204"/>
    </font>
    <font>
      <sz val="9"/>
      <color rgb="FF000000"/>
      <name val="Segoe UI"/>
      <family val="2"/>
    </font>
    <font>
      <sz val="9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8C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486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0" borderId="4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1" fillId="0" borderId="7" xfId="0" applyFont="1" applyBorder="1" applyAlignment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6" xfId="0" applyFont="1" applyBorder="1" applyAlignment="1"/>
    <xf numFmtId="0" fontId="0" fillId="0" borderId="16" xfId="0" applyBorder="1"/>
    <xf numFmtId="0" fontId="0" fillId="0" borderId="18" xfId="0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6" borderId="1" xfId="0" applyFont="1" applyFill="1" applyBorder="1" applyAlignment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1" fillId="6" borderId="1" xfId="0" applyFont="1" applyFill="1" applyBorder="1" applyAlignment="1">
      <alignment horizontal="center"/>
    </xf>
    <xf numFmtId="0" fontId="0" fillId="3" borderId="1" xfId="0" applyFill="1" applyBorder="1"/>
    <xf numFmtId="0" fontId="1" fillId="0" borderId="11" xfId="0" applyFont="1" applyFill="1" applyBorder="1" applyAlignment="1"/>
    <xf numFmtId="0" fontId="1" fillId="0" borderId="11" xfId="0" applyFont="1" applyFill="1" applyBorder="1" applyAlignment="1">
      <alignment horizontal="center"/>
    </xf>
    <xf numFmtId="0" fontId="0" fillId="0" borderId="11" xfId="0" applyFill="1" applyBorder="1"/>
    <xf numFmtId="0" fontId="0" fillId="0" borderId="19" xfId="0" applyBorder="1"/>
    <xf numFmtId="0" fontId="0" fillId="3" borderId="11" xfId="0" applyFill="1" applyBorder="1"/>
    <xf numFmtId="0" fontId="0" fillId="3" borderId="4" xfId="0" applyFill="1" applyBorder="1"/>
    <xf numFmtId="0" fontId="0" fillId="0" borderId="22" xfId="0" applyBorder="1"/>
    <xf numFmtId="0" fontId="0" fillId="6" borderId="22" xfId="0" applyFill="1" applyBorder="1"/>
    <xf numFmtId="0" fontId="0" fillId="0" borderId="22" xfId="0" applyFill="1" applyBorder="1"/>
    <xf numFmtId="0" fontId="0" fillId="0" borderId="21" xfId="0" applyFill="1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3" borderId="2" xfId="0" applyFill="1" applyBorder="1"/>
    <xf numFmtId="0" fontId="0" fillId="0" borderId="2" xfId="0" applyBorder="1"/>
    <xf numFmtId="0" fontId="0" fillId="6" borderId="2" xfId="0" applyFill="1" applyBorder="1"/>
    <xf numFmtId="0" fontId="0" fillId="0" borderId="2" xfId="0" applyFill="1" applyBorder="1"/>
    <xf numFmtId="0" fontId="0" fillId="0" borderId="13" xfId="0" applyFill="1" applyBorder="1"/>
    <xf numFmtId="0" fontId="0" fillId="0" borderId="9" xfId="0" applyBorder="1"/>
    <xf numFmtId="0" fontId="0" fillId="0" borderId="13" xfId="0" applyBorder="1"/>
    <xf numFmtId="0" fontId="0" fillId="0" borderId="25" xfId="0" applyBorder="1"/>
    <xf numFmtId="0" fontId="0" fillId="3" borderId="14" xfId="0" applyFill="1" applyBorder="1"/>
    <xf numFmtId="0" fontId="0" fillId="3" borderId="15" xfId="0" applyFill="1" applyBorder="1"/>
    <xf numFmtId="0" fontId="0" fillId="0" borderId="14" xfId="0" applyBorder="1"/>
    <xf numFmtId="0" fontId="0" fillId="6" borderId="14" xfId="0" applyFill="1" applyBorder="1"/>
    <xf numFmtId="0" fontId="0" fillId="6" borderId="15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27" xfId="0" applyBorder="1"/>
    <xf numFmtId="0" fontId="0" fillId="0" borderId="28" xfId="0" applyBorder="1"/>
    <xf numFmtId="0" fontId="0" fillId="0" borderId="10" xfId="0" applyBorder="1"/>
    <xf numFmtId="0" fontId="0" fillId="0" borderId="3" xfId="0" applyBorder="1"/>
    <xf numFmtId="0" fontId="0" fillId="0" borderId="6" xfId="0" applyBorder="1"/>
    <xf numFmtId="0" fontId="0" fillId="0" borderId="17" xfId="0" applyBorder="1"/>
    <xf numFmtId="0" fontId="0" fillId="0" borderId="21" xfId="0" applyBorder="1" applyAlignment="1">
      <alignment horizontal="center" vertical="center" wrapText="1"/>
    </xf>
    <xf numFmtId="0" fontId="0" fillId="3" borderId="22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2" xfId="0" applyFill="1" applyBorder="1"/>
    <xf numFmtId="0" fontId="0" fillId="3" borderId="20" xfId="0" applyFill="1" applyBorder="1"/>
    <xf numFmtId="0" fontId="0" fillId="3" borderId="13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17" xfId="0" applyFill="1" applyBorder="1"/>
    <xf numFmtId="0" fontId="0" fillId="3" borderId="16" xfId="0" applyFill="1" applyBorder="1"/>
    <xf numFmtId="0" fontId="0" fillId="3" borderId="18" xfId="0" applyFill="1" applyBorder="1"/>
    <xf numFmtId="0" fontId="0" fillId="3" borderId="26" xfId="0" applyFill="1" applyBorder="1"/>
    <xf numFmtId="0" fontId="0" fillId="3" borderId="24" xfId="0" applyFill="1" applyBorder="1"/>
    <xf numFmtId="0" fontId="0" fillId="0" borderId="1" xfId="0" applyBorder="1" applyAlignment="1">
      <alignment horizontal="center" wrapText="1"/>
    </xf>
    <xf numFmtId="0" fontId="0" fillId="3" borderId="21" xfId="0" applyFill="1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6" borderId="1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6" xfId="0" applyBorder="1"/>
    <xf numFmtId="0" fontId="2" fillId="0" borderId="1" xfId="0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5" fillId="7" borderId="1" xfId="1" applyFont="1" applyFill="1" applyBorder="1" applyAlignment="1">
      <alignment horizontal="left" vertical="center"/>
    </xf>
    <xf numFmtId="0" fontId="5" fillId="7" borderId="1" xfId="1" applyFont="1" applyFill="1" applyBorder="1" applyAlignment="1">
      <alignment vertical="center"/>
    </xf>
    <xf numFmtId="0" fontId="5" fillId="0" borderId="35" xfId="1" applyFont="1" applyBorder="1" applyAlignment="1">
      <alignment vertical="center" wrapText="1"/>
    </xf>
    <xf numFmtId="0" fontId="7" fillId="0" borderId="33" xfId="1" applyFont="1" applyBorder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vertical="center"/>
    </xf>
    <xf numFmtId="0" fontId="0" fillId="8" borderId="0" xfId="0" applyFill="1"/>
    <xf numFmtId="0" fontId="0" fillId="4" borderId="42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0" fillId="9" borderId="0" xfId="0" applyFill="1"/>
    <xf numFmtId="0" fontId="0" fillId="10" borderId="41" xfId="0" applyFill="1" applyBorder="1" applyAlignment="1">
      <alignment horizontal="center"/>
    </xf>
    <xf numFmtId="0" fontId="0" fillId="10" borderId="0" xfId="0" applyFill="1"/>
    <xf numFmtId="0" fontId="0" fillId="11" borderId="41" xfId="0" applyFill="1" applyBorder="1" applyAlignment="1">
      <alignment horizontal="center"/>
    </xf>
    <xf numFmtId="0" fontId="0" fillId="11" borderId="0" xfId="0" applyFill="1"/>
    <xf numFmtId="0" fontId="0" fillId="12" borderId="41" xfId="0" applyFill="1" applyBorder="1" applyAlignment="1">
      <alignment horizontal="center"/>
    </xf>
    <xf numFmtId="0" fontId="0" fillId="12" borderId="0" xfId="0" applyFill="1"/>
    <xf numFmtId="0" fontId="0" fillId="8" borderId="45" xfId="0" applyFill="1" applyBorder="1" applyAlignment="1">
      <alignment horizontal="center"/>
    </xf>
    <xf numFmtId="0" fontId="0" fillId="13" borderId="46" xfId="0" applyFill="1" applyBorder="1" applyAlignment="1">
      <alignment horizontal="center"/>
    </xf>
    <xf numFmtId="0" fontId="0" fillId="13" borderId="0" xfId="0" applyFill="1"/>
    <xf numFmtId="0" fontId="0" fillId="14" borderId="41" xfId="0" applyFill="1" applyBorder="1" applyAlignment="1">
      <alignment horizontal="center"/>
    </xf>
    <xf numFmtId="0" fontId="0" fillId="14" borderId="0" xfId="0" applyFill="1"/>
    <xf numFmtId="0" fontId="0" fillId="16" borderId="43" xfId="0" applyFill="1" applyBorder="1" applyAlignment="1">
      <alignment horizontal="center"/>
    </xf>
    <xf numFmtId="0" fontId="0" fillId="16" borderId="0" xfId="0" applyFill="1"/>
    <xf numFmtId="0" fontId="0" fillId="2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9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164" fontId="5" fillId="6" borderId="1" xfId="2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15" xfId="1" applyFont="1" applyFill="1" applyBorder="1" applyAlignment="1">
      <alignment horizontal="center" vertical="center"/>
    </xf>
    <xf numFmtId="164" fontId="5" fillId="6" borderId="14" xfId="2" applyNumberFormat="1" applyFont="1" applyFill="1" applyBorder="1" applyAlignment="1">
      <alignment horizontal="center" vertical="center" wrapText="1"/>
    </xf>
    <xf numFmtId="164" fontId="5" fillId="6" borderId="1" xfId="2" applyNumberFormat="1" applyFont="1" applyFill="1" applyBorder="1" applyAlignment="1">
      <alignment vertical="center"/>
    </xf>
    <xf numFmtId="0" fontId="5" fillId="6" borderId="1" xfId="1" applyFont="1" applyFill="1" applyBorder="1" applyAlignment="1">
      <alignment vertical="center"/>
    </xf>
    <xf numFmtId="164" fontId="5" fillId="6" borderId="15" xfId="1" applyNumberFormat="1" applyFont="1" applyFill="1" applyBorder="1" applyAlignment="1">
      <alignment vertical="center" wrapText="1"/>
    </xf>
    <xf numFmtId="164" fontId="5" fillId="6" borderId="33" xfId="2" applyNumberFormat="1" applyFont="1" applyFill="1" applyBorder="1" applyAlignment="1">
      <alignment vertical="center" wrapText="1"/>
    </xf>
    <xf numFmtId="0" fontId="5" fillId="6" borderId="33" xfId="1" applyFont="1" applyFill="1" applyBorder="1" applyAlignment="1">
      <alignment vertical="center" wrapText="1"/>
    </xf>
    <xf numFmtId="164" fontId="5" fillId="6" borderId="35" xfId="2" applyNumberFormat="1" applyFont="1" applyFill="1" applyBorder="1" applyAlignment="1">
      <alignment vertical="center"/>
    </xf>
    <xf numFmtId="0" fontId="5" fillId="6" borderId="35" xfId="1" applyFont="1" applyFill="1" applyBorder="1" applyAlignment="1">
      <alignment vertical="center"/>
    </xf>
    <xf numFmtId="164" fontId="5" fillId="6" borderId="35" xfId="2" applyNumberFormat="1" applyFont="1" applyFill="1" applyBorder="1" applyAlignment="1">
      <alignment vertical="center" wrapText="1"/>
    </xf>
    <xf numFmtId="0" fontId="5" fillId="6" borderId="35" xfId="1" applyFont="1" applyFill="1" applyBorder="1" applyAlignment="1">
      <alignment vertical="center" wrapText="1"/>
    </xf>
    <xf numFmtId="164" fontId="5" fillId="6" borderId="38" xfId="2" applyNumberFormat="1" applyFont="1" applyFill="1" applyBorder="1" applyAlignment="1">
      <alignment horizontal="center" vertical="center"/>
    </xf>
    <xf numFmtId="0" fontId="5" fillId="6" borderId="39" xfId="1" applyFont="1" applyFill="1" applyBorder="1" applyAlignment="1">
      <alignment horizontal="right" vertical="center"/>
    </xf>
    <xf numFmtId="0" fontId="5" fillId="6" borderId="39" xfId="1" applyFont="1" applyFill="1" applyBorder="1" applyAlignment="1">
      <alignment vertical="center"/>
    </xf>
    <xf numFmtId="166" fontId="8" fillId="6" borderId="40" xfId="3" applyNumberFormat="1" applyFont="1" applyFill="1" applyBorder="1" applyAlignment="1">
      <alignment vertical="center"/>
    </xf>
    <xf numFmtId="0" fontId="8" fillId="0" borderId="35" xfId="1" applyFont="1" applyBorder="1" applyAlignment="1">
      <alignment horizontal="left" vertical="center" wrapText="1"/>
    </xf>
    <xf numFmtId="0" fontId="8" fillId="0" borderId="37" xfId="1" applyFont="1" applyBorder="1" applyAlignment="1">
      <alignment vertical="center" wrapText="1"/>
    </xf>
    <xf numFmtId="0" fontId="5" fillId="6" borderId="14" xfId="2" applyNumberFormat="1" applyFont="1" applyFill="1" applyBorder="1" applyAlignment="1">
      <alignment horizontal="center" vertical="center" wrapText="1"/>
    </xf>
    <xf numFmtId="0" fontId="5" fillId="6" borderId="34" xfId="2" applyNumberFormat="1" applyFont="1" applyFill="1" applyBorder="1" applyAlignment="1">
      <alignment horizontal="center" vertical="center" wrapText="1"/>
    </xf>
    <xf numFmtId="0" fontId="5" fillId="6" borderId="36" xfId="2" applyNumberFormat="1" applyFont="1" applyFill="1" applyBorder="1" applyAlignment="1">
      <alignment horizontal="center" vertical="center" wrapText="1"/>
    </xf>
    <xf numFmtId="0" fontId="8" fillId="6" borderId="36" xfId="2" applyNumberFormat="1" applyFont="1" applyFill="1" applyBorder="1" applyAlignment="1">
      <alignment horizontal="center" vertical="center" wrapText="1"/>
    </xf>
    <xf numFmtId="0" fontId="0" fillId="0" borderId="47" xfId="0" applyBorder="1"/>
    <xf numFmtId="0" fontId="0" fillId="3" borderId="23" xfId="0" applyFill="1" applyBorder="1"/>
    <xf numFmtId="0" fontId="0" fillId="3" borderId="45" xfId="0" applyFill="1" applyBorder="1"/>
    <xf numFmtId="0" fontId="0" fillId="3" borderId="41" xfId="0" applyFill="1" applyBorder="1"/>
    <xf numFmtId="0" fontId="0" fillId="3" borderId="46" xfId="0" applyFill="1" applyBorder="1"/>
    <xf numFmtId="0" fontId="0" fillId="3" borderId="43" xfId="0" applyFill="1" applyBorder="1"/>
    <xf numFmtId="0" fontId="0" fillId="2" borderId="45" xfId="0" applyFill="1" applyBorder="1" applyAlignment="1">
      <alignment horizontal="center" vertical="center"/>
    </xf>
    <xf numFmtId="0" fontId="1" fillId="0" borderId="41" xfId="0" applyFont="1" applyBorder="1" applyAlignment="1"/>
    <xf numFmtId="0" fontId="1" fillId="0" borderId="4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42" xfId="0" applyBorder="1"/>
    <xf numFmtId="0" fontId="0" fillId="0" borderId="41" xfId="0" applyBorder="1"/>
    <xf numFmtId="0" fontId="0" fillId="0" borderId="43" xfId="0" applyBorder="1"/>
    <xf numFmtId="0" fontId="0" fillId="0" borderId="45" xfId="0" applyBorder="1"/>
    <xf numFmtId="0" fontId="0" fillId="0" borderId="46" xfId="0" applyBorder="1"/>
    <xf numFmtId="0" fontId="0" fillId="3" borderId="42" xfId="0" applyFill="1" applyBorder="1"/>
    <xf numFmtId="0" fontId="0" fillId="17" borderId="0" xfId="0" applyFill="1" applyBorder="1" applyAlignment="1">
      <alignment horizontal="center" vertical="center"/>
    </xf>
    <xf numFmtId="0" fontId="1" fillId="17" borderId="0" xfId="0" applyFont="1" applyFill="1" applyBorder="1" applyAlignment="1"/>
    <xf numFmtId="0" fontId="1" fillId="17" borderId="0" xfId="0" applyFont="1" applyFill="1" applyBorder="1" applyAlignment="1">
      <alignment horizontal="center"/>
    </xf>
    <xf numFmtId="0" fontId="0" fillId="17" borderId="0" xfId="0" applyFill="1" applyBorder="1"/>
    <xf numFmtId="0" fontId="0" fillId="17" borderId="0" xfId="0" applyFill="1"/>
    <xf numFmtId="0" fontId="0" fillId="17" borderId="17" xfId="0" applyFill="1" applyBorder="1" applyAlignment="1">
      <alignment horizontal="center" vertical="center"/>
    </xf>
    <xf numFmtId="0" fontId="1" fillId="17" borderId="16" xfId="0" applyFont="1" applyFill="1" applyBorder="1" applyAlignment="1"/>
    <xf numFmtId="0" fontId="1" fillId="17" borderId="16" xfId="0" applyFont="1" applyFill="1" applyBorder="1" applyAlignment="1">
      <alignment horizontal="center"/>
    </xf>
    <xf numFmtId="0" fontId="1" fillId="17" borderId="24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0" fillId="17" borderId="26" xfId="0" applyFill="1" applyBorder="1"/>
    <xf numFmtId="0" fontId="0" fillId="17" borderId="16" xfId="0" applyFill="1" applyBorder="1"/>
    <xf numFmtId="0" fontId="0" fillId="17" borderId="24" xfId="0" applyFill="1" applyBorder="1"/>
    <xf numFmtId="0" fontId="0" fillId="17" borderId="17" xfId="0" applyFill="1" applyBorder="1"/>
    <xf numFmtId="0" fontId="0" fillId="17" borderId="18" xfId="0" applyFill="1" applyBorder="1"/>
    <xf numFmtId="0" fontId="0" fillId="17" borderId="1" xfId="0" applyFill="1" applyBorder="1"/>
    <xf numFmtId="0" fontId="0" fillId="17" borderId="45" xfId="0" applyFill="1" applyBorder="1" applyAlignment="1">
      <alignment horizontal="center" vertical="center"/>
    </xf>
    <xf numFmtId="0" fontId="1" fillId="17" borderId="41" xfId="0" applyFont="1" applyFill="1" applyBorder="1" applyAlignment="1"/>
    <xf numFmtId="0" fontId="1" fillId="17" borderId="41" xfId="0" applyFont="1" applyFill="1" applyBorder="1" applyAlignment="1">
      <alignment horizontal="center"/>
    </xf>
    <xf numFmtId="0" fontId="1" fillId="17" borderId="43" xfId="0" applyFont="1" applyFill="1" applyBorder="1" applyAlignment="1">
      <alignment horizontal="center"/>
    </xf>
    <xf numFmtId="0" fontId="0" fillId="17" borderId="42" xfId="0" applyFill="1" applyBorder="1"/>
    <xf numFmtId="0" fontId="0" fillId="17" borderId="41" xfId="0" applyFill="1" applyBorder="1"/>
    <xf numFmtId="0" fontId="0" fillId="17" borderId="43" xfId="0" applyFill="1" applyBorder="1"/>
    <xf numFmtId="0" fontId="0" fillId="17" borderId="45" xfId="0" applyFill="1" applyBorder="1"/>
    <xf numFmtId="0" fontId="0" fillId="17" borderId="46" xfId="0" applyFill="1" applyBorder="1"/>
    <xf numFmtId="0" fontId="0" fillId="17" borderId="14" xfId="0" applyFill="1" applyBorder="1"/>
    <xf numFmtId="0" fontId="0" fillId="17" borderId="15" xfId="0" applyFill="1" applyBorder="1"/>
    <xf numFmtId="0" fontId="0" fillId="17" borderId="22" xfId="0" applyFill="1" applyBorder="1"/>
    <xf numFmtId="0" fontId="0" fillId="17" borderId="42" xfId="0" applyFill="1" applyBorder="1" applyAlignment="1">
      <alignment horizontal="center" vertical="center"/>
    </xf>
    <xf numFmtId="0" fontId="0" fillId="17" borderId="44" xfId="0" applyFill="1" applyBorder="1"/>
    <xf numFmtId="0" fontId="3" fillId="17" borderId="1" xfId="0" applyFont="1" applyFill="1" applyBorder="1"/>
    <xf numFmtId="0" fontId="3" fillId="17" borderId="22" xfId="0" applyFont="1" applyFill="1" applyBorder="1"/>
    <xf numFmtId="0" fontId="3" fillId="17" borderId="0" xfId="0" applyFont="1" applyFill="1" applyBorder="1"/>
    <xf numFmtId="0" fontId="2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8" borderId="16" xfId="0" applyFill="1" applyBorder="1" applyAlignment="1">
      <alignment horizontal="center"/>
    </xf>
    <xf numFmtId="0" fontId="12" fillId="17" borderId="1" xfId="0" applyFont="1" applyFill="1" applyBorder="1"/>
    <xf numFmtId="0" fontId="12" fillId="17" borderId="22" xfId="0" applyFont="1" applyFill="1" applyBorder="1"/>
    <xf numFmtId="1" fontId="13" fillId="18" borderId="48" xfId="4" applyNumberFormat="1" applyFont="1" applyFill="1" applyBorder="1" applyAlignment="1">
      <alignment horizontal="left" vertical="center"/>
    </xf>
    <xf numFmtId="2" fontId="14" fillId="18" borderId="44" xfId="4" applyNumberFormat="1" applyFont="1" applyFill="1" applyBorder="1" applyAlignment="1">
      <alignment horizontal="left" vertical="center" wrapText="1"/>
    </xf>
    <xf numFmtId="2" fontId="13" fillId="18" borderId="44" xfId="4" applyNumberFormat="1" applyFont="1" applyFill="1" applyBorder="1" applyAlignment="1">
      <alignment horizontal="center" vertical="center" wrapText="1"/>
    </xf>
    <xf numFmtId="44" fontId="13" fillId="18" borderId="49" xfId="5" applyFont="1" applyFill="1" applyBorder="1" applyAlignment="1">
      <alignment horizontal="center" vertical="center" wrapText="1"/>
    </xf>
    <xf numFmtId="166" fontId="16" fillId="0" borderId="1" xfId="8" applyNumberFormat="1" applyFont="1" applyFill="1" applyBorder="1" applyAlignment="1">
      <alignment horizontal="center" vertical="center"/>
    </xf>
    <xf numFmtId="44" fontId="15" fillId="0" borderId="15" xfId="5" applyFont="1" applyFill="1" applyBorder="1" applyAlignment="1">
      <alignment horizontal="center" vertical="center"/>
    </xf>
    <xf numFmtId="9" fontId="16" fillId="0" borderId="1" xfId="9" applyFont="1" applyFill="1" applyBorder="1" applyAlignment="1">
      <alignment horizontal="center" vertical="center"/>
    </xf>
    <xf numFmtId="44" fontId="16" fillId="18" borderId="15" xfId="5" applyFont="1" applyFill="1" applyBorder="1" applyAlignment="1">
      <alignment horizontal="center" vertical="center"/>
    </xf>
    <xf numFmtId="9" fontId="16" fillId="0" borderId="1" xfId="6" applyFont="1" applyFill="1" applyBorder="1" applyAlignment="1">
      <alignment horizontal="center" vertical="center"/>
    </xf>
    <xf numFmtId="166" fontId="15" fillId="0" borderId="7" xfId="8" applyNumberFormat="1" applyFont="1" applyFill="1" applyBorder="1" applyAlignment="1">
      <alignment horizontal="center" vertical="center"/>
    </xf>
    <xf numFmtId="44" fontId="15" fillId="0" borderId="8" xfId="5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52" xfId="1" applyFont="1" applyBorder="1" applyAlignment="1">
      <alignment vertical="center" wrapText="1"/>
    </xf>
    <xf numFmtId="0" fontId="5" fillId="0" borderId="53" xfId="1" applyFont="1" applyBorder="1" applyAlignment="1">
      <alignment vertical="center" wrapText="1"/>
    </xf>
    <xf numFmtId="0" fontId="8" fillId="0" borderId="54" xfId="1" applyFont="1" applyBorder="1" applyAlignment="1">
      <alignment vertical="center" wrapText="1"/>
    </xf>
    <xf numFmtId="0" fontId="7" fillId="0" borderId="55" xfId="1" applyFont="1" applyBorder="1" applyAlignment="1">
      <alignment vertical="center"/>
    </xf>
    <xf numFmtId="0" fontId="5" fillId="7" borderId="2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33" xfId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37" xfId="1" applyFont="1" applyBorder="1" applyAlignment="1">
      <alignment vertical="center" wrapText="1"/>
    </xf>
    <xf numFmtId="0" fontId="5" fillId="0" borderId="54" xfId="1" applyFont="1" applyBorder="1" applyAlignment="1">
      <alignment vertical="center" wrapText="1"/>
    </xf>
    <xf numFmtId="0" fontId="0" fillId="19" borderId="45" xfId="0" applyFill="1" applyBorder="1" applyAlignment="1">
      <alignment horizontal="center"/>
    </xf>
    <xf numFmtId="0" fontId="0" fillId="19" borderId="0" xfId="0" applyFill="1"/>
    <xf numFmtId="0" fontId="0" fillId="1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4" fontId="22" fillId="0" borderId="2" xfId="10" applyNumberFormat="1" applyFont="1" applyBorder="1" applyAlignment="1">
      <alignment vertical="top"/>
    </xf>
    <xf numFmtId="164" fontId="22" fillId="0" borderId="2" xfId="10" applyNumberFormat="1" applyFont="1" applyFill="1" applyBorder="1" applyAlignment="1">
      <alignment vertical="top"/>
    </xf>
    <xf numFmtId="164" fontId="19" fillId="0" borderId="2" xfId="10" applyNumberFormat="1" applyBorder="1" applyAlignment="1">
      <alignment vertical="top"/>
    </xf>
    <xf numFmtId="0" fontId="23" fillId="0" borderId="0" xfId="0" applyFont="1"/>
    <xf numFmtId="0" fontId="24" fillId="0" borderId="1" xfId="0" applyFont="1" applyBorder="1"/>
    <xf numFmtId="0" fontId="24" fillId="0" borderId="1" xfId="0" applyFont="1" applyBorder="1" applyAlignment="1">
      <alignment vertical="center" wrapText="1"/>
    </xf>
    <xf numFmtId="0" fontId="3" fillId="17" borderId="0" xfId="0" applyFont="1" applyFill="1"/>
    <xf numFmtId="0" fontId="25" fillId="11" borderId="0" xfId="0" applyFont="1" applyFill="1"/>
    <xf numFmtId="0" fontId="1" fillId="11" borderId="0" xfId="0" applyFont="1" applyFill="1" applyAlignment="1">
      <alignment horizontal="center"/>
    </xf>
    <xf numFmtId="0" fontId="0" fillId="6" borderId="8" xfId="0" applyFill="1" applyBorder="1"/>
    <xf numFmtId="0" fontId="0" fillId="6" borderId="7" xfId="0" applyFill="1" applyBorder="1"/>
    <xf numFmtId="0" fontId="0" fillId="6" borderId="6" xfId="0" applyFill="1" applyBorder="1"/>
    <xf numFmtId="0" fontId="0" fillId="6" borderId="23" xfId="0" applyFill="1" applyBorder="1"/>
    <xf numFmtId="0" fontId="0" fillId="6" borderId="25" xfId="0" applyFill="1" applyBorder="1"/>
    <xf numFmtId="0" fontId="1" fillId="6" borderId="2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7" xfId="0" applyFont="1" applyFill="1" applyBorder="1"/>
    <xf numFmtId="0" fontId="1" fillId="6" borderId="1" xfId="0" applyFont="1" applyFill="1" applyBorder="1"/>
    <xf numFmtId="0" fontId="0" fillId="6" borderId="18" xfId="0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24" xfId="0" applyFill="1" applyBorder="1"/>
    <xf numFmtId="0" fontId="0" fillId="6" borderId="26" xfId="0" applyFill="1" applyBorder="1"/>
    <xf numFmtId="0" fontId="1" fillId="0" borderId="16" xfId="0" applyFont="1" applyBorder="1"/>
    <xf numFmtId="0" fontId="26" fillId="11" borderId="16" xfId="0" applyFont="1" applyFill="1" applyBorder="1"/>
    <xf numFmtId="0" fontId="0" fillId="11" borderId="18" xfId="0" applyFill="1" applyBorder="1"/>
    <xf numFmtId="0" fontId="0" fillId="11" borderId="16" xfId="0" applyFill="1" applyBorder="1"/>
    <xf numFmtId="0" fontId="0" fillId="11" borderId="17" xfId="0" applyFill="1" applyBorder="1"/>
    <xf numFmtId="0" fontId="0" fillId="11" borderId="24" xfId="0" applyFill="1" applyBorder="1"/>
    <xf numFmtId="0" fontId="0" fillId="11" borderId="26" xfId="0" applyFill="1" applyBorder="1"/>
    <xf numFmtId="0" fontId="1" fillId="11" borderId="1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26" fillId="17" borderId="41" xfId="0" applyFont="1" applyFill="1" applyBorder="1"/>
    <xf numFmtId="0" fontId="26" fillId="11" borderId="41" xfId="0" applyFont="1" applyFill="1" applyBorder="1"/>
    <xf numFmtId="0" fontId="0" fillId="11" borderId="46" xfId="0" applyFill="1" applyBorder="1"/>
    <xf numFmtId="0" fontId="0" fillId="11" borderId="41" xfId="0" applyFill="1" applyBorder="1"/>
    <xf numFmtId="0" fontId="0" fillId="11" borderId="45" xfId="0" applyFill="1" applyBorder="1"/>
    <xf numFmtId="0" fontId="0" fillId="11" borderId="43" xfId="0" applyFill="1" applyBorder="1"/>
    <xf numFmtId="0" fontId="0" fillId="11" borderId="42" xfId="0" applyFill="1" applyBorder="1"/>
    <xf numFmtId="0" fontId="1" fillId="11" borderId="43" xfId="0" applyFont="1" applyFill="1" applyBorder="1" applyAlignment="1">
      <alignment horizontal="center"/>
    </xf>
    <xf numFmtId="0" fontId="1" fillId="11" borderId="41" xfId="0" applyFont="1" applyFill="1" applyBorder="1" applyAlignment="1">
      <alignment horizontal="center"/>
    </xf>
    <xf numFmtId="0" fontId="0" fillId="6" borderId="12" xfId="0" applyFill="1" applyBorder="1"/>
    <xf numFmtId="0" fontId="0" fillId="6" borderId="11" xfId="0" applyFill="1" applyBorder="1"/>
    <xf numFmtId="0" fontId="0" fillId="6" borderId="10" xfId="0" applyFill="1" applyBorder="1"/>
    <xf numFmtId="0" fontId="1" fillId="0" borderId="11" xfId="0" applyFont="1" applyBorder="1"/>
    <xf numFmtId="0" fontId="25" fillId="17" borderId="41" xfId="0" applyFont="1" applyFill="1" applyBorder="1"/>
    <xf numFmtId="0" fontId="25" fillId="11" borderId="41" xfId="0" applyFont="1" applyFill="1" applyBorder="1"/>
    <xf numFmtId="0" fontId="25" fillId="11" borderId="46" xfId="0" applyFont="1" applyFill="1" applyBorder="1"/>
    <xf numFmtId="0" fontId="25" fillId="11" borderId="45" xfId="0" applyFont="1" applyFill="1" applyBorder="1"/>
    <xf numFmtId="0" fontId="25" fillId="11" borderId="43" xfId="0" applyFont="1" applyFill="1" applyBorder="1"/>
    <xf numFmtId="0" fontId="0" fillId="6" borderId="21" xfId="0" applyFill="1" applyBorder="1"/>
    <xf numFmtId="0" fontId="0" fillId="6" borderId="13" xfId="0" applyFill="1" applyBorder="1"/>
    <xf numFmtId="0" fontId="0" fillId="6" borderId="5" xfId="0" applyFill="1" applyBorder="1"/>
    <xf numFmtId="0" fontId="0" fillId="6" borderId="4" xfId="0" applyFill="1" applyBorder="1"/>
    <xf numFmtId="0" fontId="0" fillId="6" borderId="3" xfId="0" applyFill="1" applyBorder="1"/>
    <xf numFmtId="0" fontId="0" fillId="6" borderId="20" xfId="0" applyFill="1" applyBorder="1"/>
    <xf numFmtId="0" fontId="0" fillId="6" borderId="9" xfId="0" applyFill="1" applyBorder="1"/>
    <xf numFmtId="0" fontId="25" fillId="20" borderId="43" xfId="0" applyFont="1" applyFill="1" applyBorder="1"/>
    <xf numFmtId="0" fontId="25" fillId="20" borderId="41" xfId="0" applyFont="1" applyFill="1" applyBorder="1"/>
    <xf numFmtId="0" fontId="25" fillId="20" borderId="42" xfId="0" applyFont="1" applyFill="1" applyBorder="1"/>
    <xf numFmtId="0" fontId="3" fillId="20" borderId="46" xfId="0" applyFont="1" applyFill="1" applyBorder="1"/>
    <xf numFmtId="0" fontId="3" fillId="20" borderId="41" xfId="0" applyFont="1" applyFill="1" applyBorder="1"/>
    <xf numFmtId="0" fontId="3" fillId="20" borderId="45" xfId="0" applyFont="1" applyFill="1" applyBorder="1"/>
    <xf numFmtId="0" fontId="3" fillId="20" borderId="43" xfId="0" applyFont="1" applyFill="1" applyBorder="1"/>
    <xf numFmtId="0" fontId="3" fillId="20" borderId="42" xfId="0" applyFont="1" applyFill="1" applyBorder="1"/>
    <xf numFmtId="0" fontId="27" fillId="20" borderId="1" xfId="0" applyFont="1" applyFill="1" applyBorder="1" applyAlignment="1">
      <alignment horizontal="center"/>
    </xf>
    <xf numFmtId="0" fontId="27" fillId="20" borderId="43" xfId="0" applyFont="1" applyFill="1" applyBorder="1" applyAlignment="1">
      <alignment horizontal="center"/>
    </xf>
    <xf numFmtId="0" fontId="27" fillId="20" borderId="41" xfId="0" applyFont="1" applyFill="1" applyBorder="1" applyAlignment="1">
      <alignment horizontal="center"/>
    </xf>
    <xf numFmtId="0" fontId="2" fillId="6" borderId="0" xfId="0" applyFont="1" applyFill="1"/>
    <xf numFmtId="43" fontId="18" fillId="0" borderId="9" xfId="2" applyFont="1" applyBorder="1" applyAlignment="1">
      <alignment horizontal="center" vertical="center"/>
    </xf>
    <xf numFmtId="43" fontId="18" fillId="0" borderId="5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5" fillId="0" borderId="50" xfId="7" applyFont="1" applyBorder="1" applyAlignment="1">
      <alignment horizontal="right" vertical="center"/>
    </xf>
    <xf numFmtId="0" fontId="15" fillId="0" borderId="47" xfId="7" applyFont="1" applyBorder="1" applyAlignment="1">
      <alignment horizontal="right" vertical="center"/>
    </xf>
    <xf numFmtId="0" fontId="15" fillId="0" borderId="2" xfId="7" applyFont="1" applyBorder="1" applyAlignment="1">
      <alignment horizontal="right" vertical="center"/>
    </xf>
    <xf numFmtId="0" fontId="16" fillId="0" borderId="14" xfId="7" applyFont="1" applyBorder="1" applyAlignment="1">
      <alignment horizontal="right" vertical="center"/>
    </xf>
    <xf numFmtId="0" fontId="16" fillId="0" borderId="1" xfId="7" applyFont="1" applyBorder="1" applyAlignment="1">
      <alignment horizontal="right" vertical="center"/>
    </xf>
    <xf numFmtId="0" fontId="15" fillId="0" borderId="6" xfId="7" applyFont="1" applyBorder="1" applyAlignment="1">
      <alignment horizontal="right" vertical="center"/>
    </xf>
    <xf numFmtId="0" fontId="15" fillId="0" borderId="7" xfId="7" applyFont="1" applyBorder="1" applyAlignment="1">
      <alignment horizontal="right" vertical="center"/>
    </xf>
    <xf numFmtId="1" fontId="17" fillId="0" borderId="3" xfId="1" applyNumberFormat="1" applyFont="1" applyBorder="1" applyAlignment="1">
      <alignment horizontal="right" vertical="center"/>
    </xf>
    <xf numFmtId="1" fontId="17" fillId="0" borderId="4" xfId="1" applyNumberFormat="1" applyFont="1" applyBorder="1" applyAlignment="1">
      <alignment horizontal="right" vertical="center"/>
    </xf>
    <xf numFmtId="1" fontId="17" fillId="0" borderId="5" xfId="1" applyNumberFormat="1" applyFont="1" applyBorder="1" applyAlignment="1">
      <alignment horizontal="right" vertical="center"/>
    </xf>
    <xf numFmtId="0" fontId="18" fillId="0" borderId="6" xfId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168" fontId="18" fillId="0" borderId="25" xfId="2" applyNumberFormat="1" applyFont="1" applyBorder="1" applyAlignment="1">
      <alignment horizontal="center" vertical="center"/>
    </xf>
    <xf numFmtId="168" fontId="18" fillId="0" borderId="8" xfId="2" applyNumberFormat="1" applyFont="1" applyBorder="1" applyAlignment="1">
      <alignment horizontal="center" vertical="center"/>
    </xf>
    <xf numFmtId="49" fontId="17" fillId="0" borderId="14" xfId="1" applyNumberFormat="1" applyFont="1" applyBorder="1" applyAlignment="1">
      <alignment horizontal="right" vertical="center"/>
    </xf>
    <xf numFmtId="49" fontId="17" fillId="0" borderId="1" xfId="1" applyNumberFormat="1" applyFont="1" applyBorder="1" applyAlignment="1">
      <alignment horizontal="right" vertical="center"/>
    </xf>
    <xf numFmtId="49" fontId="17" fillId="0" borderId="15" xfId="1" applyNumberFormat="1" applyFont="1" applyBorder="1" applyAlignment="1">
      <alignment horizontal="right" vertical="center"/>
    </xf>
    <xf numFmtId="49" fontId="18" fillId="0" borderId="2" xfId="2" applyNumberFormat="1" applyFont="1" applyBorder="1" applyAlignment="1">
      <alignment horizontal="center" vertical="center" wrapText="1"/>
    </xf>
    <xf numFmtId="49" fontId="18" fillId="0" borderId="15" xfId="2" applyNumberFormat="1" applyFont="1" applyBorder="1" applyAlignment="1">
      <alignment horizontal="center" vertical="center"/>
    </xf>
    <xf numFmtId="1" fontId="17" fillId="0" borderId="6" xfId="1" applyNumberFormat="1" applyFont="1" applyBorder="1" applyAlignment="1">
      <alignment horizontal="right" vertical="center"/>
    </xf>
    <xf numFmtId="1" fontId="17" fillId="0" borderId="7" xfId="1" applyNumberFormat="1" applyFont="1" applyBorder="1" applyAlignment="1">
      <alignment horizontal="right" vertical="center"/>
    </xf>
    <xf numFmtId="1" fontId="17" fillId="0" borderId="8" xfId="1" applyNumberFormat="1" applyFont="1" applyBorder="1" applyAlignment="1">
      <alignment horizontal="right" vertical="center"/>
    </xf>
    <xf numFmtId="167" fontId="20" fillId="0" borderId="13" xfId="10" applyNumberFormat="1" applyFont="1" applyBorder="1" applyAlignment="1">
      <alignment horizontal="center" vertical="center"/>
    </xf>
    <xf numFmtId="167" fontId="21" fillId="0" borderId="12" xfId="10" applyNumberFormat="1" applyFont="1" applyBorder="1" applyAlignment="1">
      <alignment horizontal="center" vertical="center"/>
    </xf>
    <xf numFmtId="1" fontId="17" fillId="0" borderId="31" xfId="1" applyNumberFormat="1" applyFont="1" applyBorder="1" applyAlignment="1">
      <alignment horizontal="center" vertical="center" textRotation="90" wrapText="1"/>
    </xf>
    <xf numFmtId="1" fontId="17" fillId="0" borderId="50" xfId="1" applyNumberFormat="1" applyFont="1" applyBorder="1" applyAlignment="1">
      <alignment horizontal="center" vertical="center" textRotation="90" wrapText="1"/>
    </xf>
    <xf numFmtId="1" fontId="17" fillId="0" borderId="51" xfId="1" applyNumberFormat="1" applyFont="1" applyBorder="1" applyAlignment="1">
      <alignment horizontal="center" vertical="center" textRotation="90" wrapText="1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9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4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168" fontId="18" fillId="0" borderId="2" xfId="2" applyNumberFormat="1" applyFont="1" applyBorder="1" applyAlignment="1">
      <alignment horizontal="center" vertical="center"/>
    </xf>
    <xf numFmtId="168" fontId="18" fillId="0" borderId="15" xfId="2" applyNumberFormat="1" applyFont="1" applyBorder="1" applyAlignment="1">
      <alignment horizontal="center" vertical="center"/>
    </xf>
    <xf numFmtId="49" fontId="18" fillId="0" borderId="15" xfId="2" applyNumberFormat="1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0" fontId="18" fillId="0" borderId="25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164" fontId="8" fillId="6" borderId="31" xfId="2" applyNumberFormat="1" applyFont="1" applyFill="1" applyBorder="1" applyAlignment="1">
      <alignment horizontal="center" vertical="center"/>
    </xf>
    <xf numFmtId="164" fontId="8" fillId="6" borderId="30" xfId="2" applyNumberFormat="1" applyFont="1" applyFill="1" applyBorder="1" applyAlignment="1">
      <alignment horizontal="center" vertical="center"/>
    </xf>
    <xf numFmtId="164" fontId="8" fillId="6" borderId="32" xfId="2" applyNumberFormat="1" applyFont="1" applyFill="1" applyBorder="1" applyAlignment="1">
      <alignment horizontal="center" vertical="center"/>
    </xf>
    <xf numFmtId="0" fontId="3" fillId="20" borderId="57" xfId="0" applyFont="1" applyFill="1" applyBorder="1" applyAlignment="1">
      <alignment horizontal="center" vertical="center"/>
    </xf>
    <xf numFmtId="0" fontId="3" fillId="20" borderId="56" xfId="0" applyFont="1" applyFill="1" applyBorder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3" fillId="11" borderId="5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0" fillId="6" borderId="66" xfId="0" applyFill="1" applyBorder="1" applyAlignment="1">
      <alignment horizontal="center" vertical="center"/>
    </xf>
    <xf numFmtId="0" fontId="1" fillId="0" borderId="30" xfId="0" applyFont="1" applyBorder="1"/>
    <xf numFmtId="0" fontId="23" fillId="0" borderId="14" xfId="0" applyFont="1" applyBorder="1"/>
    <xf numFmtId="164" fontId="19" fillId="0" borderId="15" xfId="10" applyNumberFormat="1" applyBorder="1" applyAlignment="1">
      <alignment vertical="top"/>
    </xf>
    <xf numFmtId="0" fontId="3" fillId="0" borderId="65" xfId="0" applyFont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0" fillId="6" borderId="67" xfId="0" applyFill="1" applyBorder="1" applyAlignment="1">
      <alignment horizontal="center" vertical="center"/>
    </xf>
    <xf numFmtId="0" fontId="1" fillId="0" borderId="47" xfId="0" applyFont="1" applyBorder="1"/>
    <xf numFmtId="164" fontId="22" fillId="0" borderId="15" xfId="10" applyNumberFormat="1" applyFont="1" applyBorder="1" applyAlignment="1">
      <alignment vertical="top"/>
    </xf>
    <xf numFmtId="0" fontId="1" fillId="6" borderId="47" xfId="0" applyFont="1" applyFill="1" applyBorder="1"/>
    <xf numFmtId="0" fontId="3" fillId="6" borderId="68" xfId="0" applyFont="1" applyFill="1" applyBorder="1" applyAlignment="1">
      <alignment horizontal="center" vertical="center"/>
    </xf>
    <xf numFmtId="0" fontId="0" fillId="6" borderId="69" xfId="0" applyFill="1" applyBorder="1" applyAlignment="1">
      <alignment horizontal="center" vertical="center"/>
    </xf>
    <xf numFmtId="0" fontId="1" fillId="0" borderId="51" xfId="0" applyFont="1" applyBorder="1"/>
    <xf numFmtId="0" fontId="3" fillId="6" borderId="31" xfId="0" applyFont="1" applyFill="1" applyBorder="1" applyAlignment="1">
      <alignment horizontal="center" vertical="center"/>
    </xf>
    <xf numFmtId="0" fontId="1" fillId="0" borderId="14" xfId="0" applyFont="1" applyBorder="1"/>
    <xf numFmtId="0" fontId="3" fillId="6" borderId="50" xfId="0" applyFont="1" applyFill="1" applyBorder="1" applyAlignment="1">
      <alignment horizontal="center" vertical="center"/>
    </xf>
    <xf numFmtId="0" fontId="3" fillId="6" borderId="70" xfId="0" applyFont="1" applyFill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/>
    </xf>
    <xf numFmtId="0" fontId="1" fillId="0" borderId="68" xfId="0" applyFont="1" applyBorder="1"/>
    <xf numFmtId="0" fontId="24" fillId="0" borderId="14" xfId="0" applyFont="1" applyBorder="1"/>
    <xf numFmtId="164" fontId="22" fillId="0" borderId="15" xfId="10" applyNumberFormat="1" applyFont="1" applyFill="1" applyBorder="1" applyAlignment="1">
      <alignment vertical="top"/>
    </xf>
    <xf numFmtId="164" fontId="19" fillId="0" borderId="15" xfId="10" applyNumberFormat="1" applyBorder="1" applyAlignment="1">
      <alignment vertical="top" wrapText="1"/>
    </xf>
    <xf numFmtId="164" fontId="22" fillId="0" borderId="15" xfId="10" applyNumberFormat="1" applyFont="1" applyBorder="1" applyAlignment="1">
      <alignment vertical="top" wrapText="1"/>
    </xf>
    <xf numFmtId="0" fontId="24" fillId="0" borderId="14" xfId="0" applyFont="1" applyBorder="1" applyAlignment="1">
      <alignment vertical="center" wrapText="1"/>
    </xf>
    <xf numFmtId="0" fontId="23" fillId="0" borderId="6" xfId="0" applyFont="1" applyBorder="1"/>
    <xf numFmtId="164" fontId="22" fillId="0" borderId="8" xfId="10" applyNumberFormat="1" applyFont="1" applyBorder="1" applyAlignment="1">
      <alignment vertical="top"/>
    </xf>
  </cellXfs>
  <cellStyles count="11">
    <cellStyle name="Hipervínculo" xfId="10" builtinId="8"/>
    <cellStyle name="Millares" xfId="4" builtinId="3"/>
    <cellStyle name="Millares 2" xfId="2" xr:uid="{3775C3F1-C6EA-412C-B216-008A94869D94}"/>
    <cellStyle name="Moneda" xfId="5" builtinId="4"/>
    <cellStyle name="Moneda 2" xfId="3" xr:uid="{9A77E1DF-BA0E-4A01-9390-B8AE2F17C593}"/>
    <cellStyle name="Moneda 2 2" xfId="8" xr:uid="{6FA29EEB-D52F-40EF-89C6-1BE15F9422CD}"/>
    <cellStyle name="Normal" xfId="0" builtinId="0"/>
    <cellStyle name="Normal 2" xfId="1" xr:uid="{C51F65CB-752C-4795-AF18-B7C7FD518E15}"/>
    <cellStyle name="Normal 4" xfId="7" xr:uid="{EFC765EB-9BB0-4216-A087-5BB4AF82D2EC}"/>
    <cellStyle name="Porcentaje" xfId="6" builtinId="5"/>
    <cellStyle name="Porcentaje 2" xfId="9" xr:uid="{4C69671A-493A-4295-80A1-9A5320B24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57150</xdr:rowOff>
    </xdr:from>
    <xdr:to>
      <xdr:col>6</xdr:col>
      <xdr:colOff>1060220</xdr:colOff>
      <xdr:row>0</xdr:row>
      <xdr:rowOff>746058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2494CC-6E1E-4C0B-9DD1-7B424629B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57150"/>
          <a:ext cx="3212870" cy="688908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6</xdr:row>
      <xdr:rowOff>279710</xdr:rowOff>
    </xdr:from>
    <xdr:to>
      <xdr:col>2</xdr:col>
      <xdr:colOff>2257424</xdr:colOff>
      <xdr:row>6</xdr:row>
      <xdr:rowOff>2324099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297434-8CC2-4048-ADCD-D49F07FB5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8175" y="3194360"/>
          <a:ext cx="2190749" cy="2044389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447676</xdr:colOff>
      <xdr:row>7</xdr:row>
      <xdr:rowOff>168696</xdr:rowOff>
    </xdr:from>
    <xdr:to>
      <xdr:col>2</xdr:col>
      <xdr:colOff>3638550</xdr:colOff>
      <xdr:row>7</xdr:row>
      <xdr:rowOff>2352675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115C89-BAB5-4948-AA78-B5B9D8DB07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7" t="3489" r="-597" b="-3489"/>
        <a:stretch/>
      </xdr:blipFill>
      <xdr:spPr>
        <a:xfrm>
          <a:off x="4829176" y="5750346"/>
          <a:ext cx="3190874" cy="2183979"/>
        </a:xfrm>
        <a:prstGeom prst="rect">
          <a:avLst/>
        </a:prstGeom>
      </xdr:spPr>
    </xdr:pic>
    <xdr:clientData/>
  </xdr:twoCellAnchor>
  <xdr:twoCellAnchor editAs="oneCell">
    <xdr:from>
      <xdr:col>2</xdr:col>
      <xdr:colOff>47624</xdr:colOff>
      <xdr:row>8</xdr:row>
      <xdr:rowOff>47626</xdr:rowOff>
    </xdr:from>
    <xdr:to>
      <xdr:col>2</xdr:col>
      <xdr:colOff>2543175</xdr:colOff>
      <xdr:row>8</xdr:row>
      <xdr:rowOff>1476376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E5D60D-2F6C-43A8-80B5-0B027135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29124" y="8134351"/>
          <a:ext cx="2495551" cy="1428750"/>
        </a:xfrm>
        <a:prstGeom prst="rect">
          <a:avLst/>
        </a:prstGeom>
      </xdr:spPr>
    </xdr:pic>
    <xdr:clientData/>
  </xdr:twoCellAnchor>
  <xdr:twoCellAnchor editAs="oneCell">
    <xdr:from>
      <xdr:col>2</xdr:col>
      <xdr:colOff>2638425</xdr:colOff>
      <xdr:row>8</xdr:row>
      <xdr:rowOff>66674</xdr:rowOff>
    </xdr:from>
    <xdr:to>
      <xdr:col>2</xdr:col>
      <xdr:colOff>3981749</xdr:colOff>
      <xdr:row>8</xdr:row>
      <xdr:rowOff>1733549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C783E7A-09ED-4D9B-B140-532423F03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19925" y="8153399"/>
          <a:ext cx="1343324" cy="1666875"/>
        </a:xfrm>
        <a:prstGeom prst="rect">
          <a:avLst/>
        </a:prstGeom>
      </xdr:spPr>
    </xdr:pic>
    <xdr:clientData/>
  </xdr:twoCellAnchor>
  <xdr:twoCellAnchor editAs="oneCell">
    <xdr:from>
      <xdr:col>2</xdr:col>
      <xdr:colOff>2438399</xdr:colOff>
      <xdr:row>6</xdr:row>
      <xdr:rowOff>115710</xdr:rowOff>
    </xdr:from>
    <xdr:to>
      <xdr:col>2</xdr:col>
      <xdr:colOff>3914774</xdr:colOff>
      <xdr:row>6</xdr:row>
      <xdr:rowOff>2364875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139B996-D702-4E36-AF1C-58BF36AAE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19899" y="3030360"/>
          <a:ext cx="1476375" cy="2249165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9</xdr:row>
      <xdr:rowOff>304800</xdr:rowOff>
    </xdr:from>
    <xdr:to>
      <xdr:col>2</xdr:col>
      <xdr:colOff>3485738</xdr:colOff>
      <xdr:row>9</xdr:row>
      <xdr:rowOff>2371725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53ABCA4-6318-412B-BFAE-A28CA0AE1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38675" y="10334625"/>
          <a:ext cx="3228563" cy="206692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</xdr:colOff>
      <xdr:row>10</xdr:row>
      <xdr:rowOff>18880</xdr:rowOff>
    </xdr:from>
    <xdr:to>
      <xdr:col>2</xdr:col>
      <xdr:colOff>3886199</xdr:colOff>
      <xdr:row>11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0E43472-BC67-44C1-B585-5AB89DFA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0074" y="12506155"/>
          <a:ext cx="3857625" cy="2124245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11</xdr:row>
      <xdr:rowOff>171449</xdr:rowOff>
    </xdr:from>
    <xdr:to>
      <xdr:col>2</xdr:col>
      <xdr:colOff>3390900</xdr:colOff>
      <xdr:row>11</xdr:row>
      <xdr:rowOff>2029316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A872B39-A28C-4B97-9DD7-0716709E4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10150" y="14801849"/>
          <a:ext cx="2762250" cy="1857867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12</xdr:row>
      <xdr:rowOff>161925</xdr:rowOff>
    </xdr:from>
    <xdr:to>
      <xdr:col>2</xdr:col>
      <xdr:colOff>3914575</xdr:colOff>
      <xdr:row>13</xdr:row>
      <xdr:rowOff>76200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4FDCBE5-6761-4FD9-9554-3947EC418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95825" y="16887825"/>
          <a:ext cx="3600250" cy="23050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14</xdr:row>
      <xdr:rowOff>114916</xdr:rowOff>
    </xdr:from>
    <xdr:to>
      <xdr:col>2</xdr:col>
      <xdr:colOff>2333625</xdr:colOff>
      <xdr:row>14</xdr:row>
      <xdr:rowOff>2581275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0A6EFF7-1D12-46F9-9AFE-2D2E6B3FC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419600" y="22165291"/>
          <a:ext cx="2295525" cy="2466359"/>
        </a:xfrm>
        <a:prstGeom prst="rect">
          <a:avLst/>
        </a:prstGeom>
      </xdr:spPr>
    </xdr:pic>
    <xdr:clientData/>
  </xdr:twoCellAnchor>
  <xdr:twoCellAnchor editAs="oneCell">
    <xdr:from>
      <xdr:col>2</xdr:col>
      <xdr:colOff>2324100</xdr:colOff>
      <xdr:row>14</xdr:row>
      <xdr:rowOff>142874</xdr:rowOff>
    </xdr:from>
    <xdr:to>
      <xdr:col>2</xdr:col>
      <xdr:colOff>3924299</xdr:colOff>
      <xdr:row>14</xdr:row>
      <xdr:rowOff>2647949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9A5EDD2-361C-46CE-AF2F-8CAF9E375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705600" y="22193249"/>
          <a:ext cx="1600199" cy="250507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13</xdr:row>
      <xdr:rowOff>104775</xdr:rowOff>
    </xdr:from>
    <xdr:to>
      <xdr:col>2</xdr:col>
      <xdr:colOff>2362200</xdr:colOff>
      <xdr:row>13</xdr:row>
      <xdr:rowOff>2571134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66D7B154-9EDF-450D-918B-E8DBC538D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448175" y="19221450"/>
          <a:ext cx="2295525" cy="2466359"/>
        </a:xfrm>
        <a:prstGeom prst="rect">
          <a:avLst/>
        </a:prstGeom>
      </xdr:spPr>
    </xdr:pic>
    <xdr:clientData/>
  </xdr:twoCellAnchor>
  <xdr:twoCellAnchor editAs="oneCell">
    <xdr:from>
      <xdr:col>2</xdr:col>
      <xdr:colOff>2266950</xdr:colOff>
      <xdr:row>13</xdr:row>
      <xdr:rowOff>104775</xdr:rowOff>
    </xdr:from>
    <xdr:to>
      <xdr:col>2</xdr:col>
      <xdr:colOff>3864240</xdr:colOff>
      <xdr:row>13</xdr:row>
      <xdr:rowOff>2610448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7BF9ABC-94C7-4C21-AE9A-81EFF772C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648450" y="19221450"/>
          <a:ext cx="1597290" cy="2505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aps/mzy9ez35DSTSyZDo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place/Institucion+Educativa+El+Rosario/@3.2529312,-76.2311943,17z/data=!3m1!4b1!4m6!3m5!1s0x8e3a6dd273fbdb65:0xbdf6c04c69bbf51!8m2!3d3.2529258!4d-76.2286194!16s%2Fg%2F1tdwfzpw?entry=ttu" TargetMode="External"/><Relationship Id="rId1" Type="http://schemas.openxmlformats.org/officeDocument/2006/relationships/hyperlink" Target="https://goo.gl/maps/8DfX4P21EPirzjqc7" TargetMode="External"/><Relationship Id="rId6" Type="http://schemas.openxmlformats.org/officeDocument/2006/relationships/hyperlink" Target="https://goo.gl/maps/6o6DGHMi6n8U7MiT8" TargetMode="External"/><Relationship Id="rId5" Type="http://schemas.openxmlformats.org/officeDocument/2006/relationships/hyperlink" Target="https://goo.gl/maps/6o6DGHMi6n8U7MiT8" TargetMode="External"/><Relationship Id="rId4" Type="http://schemas.openxmlformats.org/officeDocument/2006/relationships/hyperlink" Target="https://goo.gl/maps/6o6DGHMi6n8U7MiT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aps/6o6DGHMi6n8U7MiT8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goo.gl/maps/6o6DGHMi6n8U7MiT8" TargetMode="External"/><Relationship Id="rId1" Type="http://schemas.openxmlformats.org/officeDocument/2006/relationships/hyperlink" Target="https://goo.gl/maps/8DfX4P21EPirzjqc7" TargetMode="External"/><Relationship Id="rId6" Type="http://schemas.openxmlformats.org/officeDocument/2006/relationships/hyperlink" Target="https://goo.gl/maps/mzy9ez35DSTSyZDo8" TargetMode="External"/><Relationship Id="rId5" Type="http://schemas.openxmlformats.org/officeDocument/2006/relationships/hyperlink" Target="https://www.google.com/maps/place/Institucion+Educativa+El+Rosario/@3.2529312,-76.2311943,17z/data=!3m1!4b1!4m6!3m5!1s0x8e3a6dd273fbdb65:0xbdf6c04c69bbf51!8m2!3d3.2529258!4d-76.2286194!16s%2Fg%2F1tdwfzpw?entry=ttu" TargetMode="External"/><Relationship Id="rId4" Type="http://schemas.openxmlformats.org/officeDocument/2006/relationships/hyperlink" Target="https://goo.gl/maps/6o6DGHMi6n8U7MiT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906A-7835-479D-B341-C91928D945E4}">
  <dimension ref="A1:G34"/>
  <sheetViews>
    <sheetView tabSelected="1" zoomScale="85" zoomScaleNormal="85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D37" sqref="D37"/>
    </sheetView>
  </sheetViews>
  <sheetFormatPr baseColWidth="10" defaultRowHeight="15" x14ac:dyDescent="0.25"/>
  <cols>
    <col min="2" max="2" width="31.85546875" customWidth="1"/>
    <col min="3" max="3" width="17.7109375" customWidth="1"/>
    <col min="4" max="4" width="39" customWidth="1"/>
    <col min="5" max="5" width="12.7109375" customWidth="1"/>
    <col min="6" max="7" width="43" customWidth="1"/>
  </cols>
  <sheetData>
    <row r="1" spans="1:7" ht="15.75" thickBot="1" x14ac:dyDescent="0.3"/>
    <row r="2" spans="1:7" ht="36" customHeight="1" x14ac:dyDescent="0.25">
      <c r="A2" s="449" t="s">
        <v>121</v>
      </c>
      <c r="B2" s="450"/>
      <c r="C2" s="451" t="s">
        <v>122</v>
      </c>
      <c r="D2" s="451" t="s">
        <v>10</v>
      </c>
      <c r="E2" s="449" t="s">
        <v>123</v>
      </c>
      <c r="F2" s="452" t="s">
        <v>104</v>
      </c>
      <c r="G2" s="453" t="s">
        <v>105</v>
      </c>
    </row>
    <row r="3" spans="1:7" s="107" customFormat="1" ht="15.75" customHeight="1" thickBot="1" x14ac:dyDescent="0.25">
      <c r="A3" s="454"/>
      <c r="B3" s="455"/>
      <c r="C3" s="456"/>
      <c r="D3" s="456"/>
      <c r="E3" s="454"/>
      <c r="F3" s="457"/>
      <c r="G3" s="458"/>
    </row>
    <row r="4" spans="1:7" x14ac:dyDescent="0.25">
      <c r="A4" s="451">
        <v>1</v>
      </c>
      <c r="B4" s="459" t="s">
        <v>124</v>
      </c>
      <c r="C4" s="460">
        <v>1</v>
      </c>
      <c r="D4" s="461" t="s">
        <v>11</v>
      </c>
      <c r="E4" s="50" t="s">
        <v>125</v>
      </c>
      <c r="F4" s="462" t="s">
        <v>112</v>
      </c>
      <c r="G4" s="463" t="s">
        <v>106</v>
      </c>
    </row>
    <row r="5" spans="1:7" x14ac:dyDescent="0.25">
      <c r="A5" s="464"/>
      <c r="B5" s="465"/>
      <c r="C5" s="466">
        <v>2</v>
      </c>
      <c r="D5" s="467" t="s">
        <v>12</v>
      </c>
      <c r="E5" s="46" t="s">
        <v>125</v>
      </c>
      <c r="F5" s="462" t="s">
        <v>112</v>
      </c>
      <c r="G5" s="468" t="s">
        <v>106</v>
      </c>
    </row>
    <row r="6" spans="1:7" s="33" customFormat="1" x14ac:dyDescent="0.25">
      <c r="A6" s="464"/>
      <c r="B6" s="465"/>
      <c r="C6" s="466">
        <v>3</v>
      </c>
      <c r="D6" s="469" t="s">
        <v>13</v>
      </c>
      <c r="E6" s="46" t="s">
        <v>125</v>
      </c>
      <c r="F6" s="462" t="s">
        <v>112</v>
      </c>
      <c r="G6" s="468" t="s">
        <v>106</v>
      </c>
    </row>
    <row r="7" spans="1:7" x14ac:dyDescent="0.25">
      <c r="A7" s="464"/>
      <c r="B7" s="465"/>
      <c r="C7" s="466">
        <v>4</v>
      </c>
      <c r="D7" s="467" t="s">
        <v>14</v>
      </c>
      <c r="E7" s="46" t="s">
        <v>125</v>
      </c>
      <c r="F7" s="462" t="s">
        <v>112</v>
      </c>
      <c r="G7" s="468" t="s">
        <v>106</v>
      </c>
    </row>
    <row r="8" spans="1:7" s="33" customFormat="1" x14ac:dyDescent="0.25">
      <c r="A8" s="464"/>
      <c r="B8" s="465"/>
      <c r="C8" s="466">
        <v>5</v>
      </c>
      <c r="D8" s="469" t="s">
        <v>15</v>
      </c>
      <c r="E8" s="46" t="s">
        <v>125</v>
      </c>
      <c r="F8" s="462" t="s">
        <v>112</v>
      </c>
      <c r="G8" s="468" t="s">
        <v>106</v>
      </c>
    </row>
    <row r="9" spans="1:7" x14ac:dyDescent="0.25">
      <c r="A9" s="464"/>
      <c r="B9" s="465"/>
      <c r="C9" s="466">
        <v>6</v>
      </c>
      <c r="D9" s="467" t="s">
        <v>16</v>
      </c>
      <c r="E9" s="46" t="s">
        <v>125</v>
      </c>
      <c r="F9" s="462" t="s">
        <v>112</v>
      </c>
      <c r="G9" s="468" t="s">
        <v>106</v>
      </c>
    </row>
    <row r="10" spans="1:7" x14ac:dyDescent="0.25">
      <c r="A10" s="464"/>
      <c r="B10" s="465"/>
      <c r="C10" s="466">
        <v>7</v>
      </c>
      <c r="D10" s="467" t="s">
        <v>17</v>
      </c>
      <c r="E10" s="46" t="s">
        <v>125</v>
      </c>
      <c r="F10" s="462" t="s">
        <v>112</v>
      </c>
      <c r="G10" s="468" t="s">
        <v>106</v>
      </c>
    </row>
    <row r="11" spans="1:7" s="33" customFormat="1" x14ac:dyDescent="0.25">
      <c r="A11" s="464"/>
      <c r="B11" s="465"/>
      <c r="C11" s="466">
        <v>8</v>
      </c>
      <c r="D11" s="469" t="s">
        <v>18</v>
      </c>
      <c r="E11" s="46" t="s">
        <v>125</v>
      </c>
      <c r="F11" s="462" t="s">
        <v>112</v>
      </c>
      <c r="G11" s="468" t="s">
        <v>106</v>
      </c>
    </row>
    <row r="12" spans="1:7" x14ac:dyDescent="0.25">
      <c r="A12" s="464"/>
      <c r="B12" s="465"/>
      <c r="C12" s="466">
        <v>9</v>
      </c>
      <c r="D12" s="467" t="s">
        <v>19</v>
      </c>
      <c r="E12" s="46" t="s">
        <v>125</v>
      </c>
      <c r="F12" s="462" t="s">
        <v>112</v>
      </c>
      <c r="G12" s="468" t="s">
        <v>106</v>
      </c>
    </row>
    <row r="13" spans="1:7" ht="15.75" thickBot="1" x14ac:dyDescent="0.3">
      <c r="A13" s="456"/>
      <c r="B13" s="470"/>
      <c r="C13" s="471">
        <v>10</v>
      </c>
      <c r="D13" s="472" t="s">
        <v>20</v>
      </c>
      <c r="E13" s="52" t="s">
        <v>125</v>
      </c>
      <c r="F13" s="462" t="s">
        <v>112</v>
      </c>
      <c r="G13" s="468" t="s">
        <v>106</v>
      </c>
    </row>
    <row r="14" spans="1:7" x14ac:dyDescent="0.25">
      <c r="A14" s="464">
        <v>2</v>
      </c>
      <c r="B14" s="473" t="s">
        <v>126</v>
      </c>
      <c r="C14" s="460">
        <v>11</v>
      </c>
      <c r="D14" s="461" t="s">
        <v>11</v>
      </c>
      <c r="E14" s="50" t="s">
        <v>127</v>
      </c>
      <c r="F14" s="474" t="s">
        <v>113</v>
      </c>
      <c r="G14" s="468" t="s">
        <v>107</v>
      </c>
    </row>
    <row r="15" spans="1:7" x14ac:dyDescent="0.25">
      <c r="A15" s="464"/>
      <c r="B15" s="475"/>
      <c r="C15" s="466">
        <v>12</v>
      </c>
      <c r="D15" s="467" t="s">
        <v>21</v>
      </c>
      <c r="E15" s="46" t="s">
        <v>127</v>
      </c>
      <c r="F15" s="474" t="s">
        <v>113</v>
      </c>
      <c r="G15" s="468" t="s">
        <v>107</v>
      </c>
    </row>
    <row r="16" spans="1:7" x14ac:dyDescent="0.25">
      <c r="A16" s="464"/>
      <c r="B16" s="476"/>
      <c r="C16" s="466">
        <v>13</v>
      </c>
      <c r="D16" s="467" t="s">
        <v>54</v>
      </c>
      <c r="E16" s="46" t="s">
        <v>127</v>
      </c>
      <c r="F16" s="474" t="s">
        <v>113</v>
      </c>
      <c r="G16" s="468" t="s">
        <v>107</v>
      </c>
    </row>
    <row r="17" spans="1:7" ht="15.75" thickBot="1" x14ac:dyDescent="0.3">
      <c r="A17" s="456"/>
      <c r="B17" s="477"/>
      <c r="C17" s="471">
        <v>14</v>
      </c>
      <c r="D17" s="478" t="s">
        <v>22</v>
      </c>
      <c r="E17" s="46" t="s">
        <v>127</v>
      </c>
      <c r="F17" s="474" t="s">
        <v>113</v>
      </c>
      <c r="G17" s="468" t="s">
        <v>107</v>
      </c>
    </row>
    <row r="18" spans="1:7" x14ac:dyDescent="0.25">
      <c r="A18" s="451">
        <v>3</v>
      </c>
      <c r="B18" s="459" t="s">
        <v>128</v>
      </c>
      <c r="C18" s="460">
        <v>15</v>
      </c>
      <c r="D18" s="461" t="s">
        <v>23</v>
      </c>
      <c r="E18" s="50" t="s">
        <v>125</v>
      </c>
      <c r="F18" s="479" t="s">
        <v>114</v>
      </c>
      <c r="G18" s="480" t="s">
        <v>108</v>
      </c>
    </row>
    <row r="19" spans="1:7" x14ac:dyDescent="0.25">
      <c r="A19" s="464"/>
      <c r="B19" s="465"/>
      <c r="C19" s="466">
        <v>16</v>
      </c>
      <c r="D19" s="467" t="s">
        <v>24</v>
      </c>
      <c r="E19" s="46" t="s">
        <v>125</v>
      </c>
      <c r="F19" s="479" t="s">
        <v>114</v>
      </c>
      <c r="G19" s="480" t="s">
        <v>108</v>
      </c>
    </row>
    <row r="20" spans="1:7" ht="15.75" thickBot="1" x14ac:dyDescent="0.3">
      <c r="A20" s="456"/>
      <c r="B20" s="470"/>
      <c r="C20" s="471">
        <v>17</v>
      </c>
      <c r="D20" s="478" t="s">
        <v>11</v>
      </c>
      <c r="E20" s="52" t="s">
        <v>125</v>
      </c>
      <c r="F20" s="479" t="s">
        <v>114</v>
      </c>
      <c r="G20" s="480" t="s">
        <v>108</v>
      </c>
    </row>
    <row r="21" spans="1:7" ht="36" customHeight="1" thickBot="1" x14ac:dyDescent="0.3">
      <c r="A21" s="451">
        <v>4</v>
      </c>
      <c r="B21" s="459" t="s">
        <v>129</v>
      </c>
      <c r="C21" s="460">
        <v>18</v>
      </c>
      <c r="D21" s="461" t="s">
        <v>11</v>
      </c>
      <c r="E21" s="50" t="s">
        <v>125</v>
      </c>
      <c r="F21" s="479" t="s">
        <v>115</v>
      </c>
      <c r="G21" s="481" t="s">
        <v>119</v>
      </c>
    </row>
    <row r="22" spans="1:7" ht="0.75" hidden="1" customHeight="1" thickBot="1" x14ac:dyDescent="0.3">
      <c r="A22" s="456"/>
      <c r="B22" s="470"/>
      <c r="C22" s="471">
        <v>19</v>
      </c>
      <c r="D22" s="478" t="s">
        <v>25</v>
      </c>
      <c r="E22" s="52" t="s">
        <v>125</v>
      </c>
      <c r="F22" s="479" t="s">
        <v>115</v>
      </c>
      <c r="G22" s="482" t="s">
        <v>120</v>
      </c>
    </row>
    <row r="23" spans="1:7" ht="15.75" thickBot="1" x14ac:dyDescent="0.3">
      <c r="A23" s="451">
        <v>5</v>
      </c>
      <c r="B23" s="459" t="s">
        <v>130</v>
      </c>
      <c r="C23" s="460">
        <v>20</v>
      </c>
      <c r="D23" s="461" t="s">
        <v>11</v>
      </c>
      <c r="E23" s="50" t="s">
        <v>127</v>
      </c>
      <c r="F23" s="479" t="s">
        <v>116</v>
      </c>
      <c r="G23" s="468" t="s">
        <v>109</v>
      </c>
    </row>
    <row r="24" spans="1:7" ht="15.75" thickBot="1" x14ac:dyDescent="0.3">
      <c r="A24" s="464"/>
      <c r="B24" s="465"/>
      <c r="C24" s="466">
        <v>21</v>
      </c>
      <c r="D24" s="467" t="s">
        <v>26</v>
      </c>
      <c r="E24" s="50" t="s">
        <v>127</v>
      </c>
      <c r="F24" s="479" t="s">
        <v>116</v>
      </c>
      <c r="G24" s="463" t="s">
        <v>109</v>
      </c>
    </row>
    <row r="25" spans="1:7" ht="15.75" thickBot="1" x14ac:dyDescent="0.3">
      <c r="A25" s="464"/>
      <c r="B25" s="465"/>
      <c r="C25" s="466">
        <v>22</v>
      </c>
      <c r="D25" s="467" t="s">
        <v>27</v>
      </c>
      <c r="E25" s="50" t="s">
        <v>127</v>
      </c>
      <c r="F25" s="479" t="s">
        <v>116</v>
      </c>
      <c r="G25" s="468" t="s">
        <v>109</v>
      </c>
    </row>
    <row r="26" spans="1:7" ht="15.75" thickBot="1" x14ac:dyDescent="0.3">
      <c r="A26" s="456"/>
      <c r="B26" s="470"/>
      <c r="C26" s="471">
        <v>23</v>
      </c>
      <c r="D26" s="478" t="s">
        <v>28</v>
      </c>
      <c r="E26" s="50" t="s">
        <v>127</v>
      </c>
      <c r="F26" s="479" t="s">
        <v>116</v>
      </c>
      <c r="G26" s="468" t="s">
        <v>109</v>
      </c>
    </row>
    <row r="27" spans="1:7" x14ac:dyDescent="0.25">
      <c r="A27" s="451">
        <v>6</v>
      </c>
      <c r="B27" s="459" t="s">
        <v>131</v>
      </c>
      <c r="C27" s="460">
        <v>24</v>
      </c>
      <c r="D27" s="461" t="s">
        <v>29</v>
      </c>
      <c r="E27" s="50" t="s">
        <v>125</v>
      </c>
      <c r="F27" s="483" t="s">
        <v>117</v>
      </c>
      <c r="G27" s="468" t="s">
        <v>110</v>
      </c>
    </row>
    <row r="28" spans="1:7" s="33" customFormat="1" x14ac:dyDescent="0.25">
      <c r="A28" s="464"/>
      <c r="B28" s="465"/>
      <c r="C28" s="466">
        <v>25</v>
      </c>
      <c r="D28" s="469" t="s">
        <v>30</v>
      </c>
      <c r="E28" s="47" t="s">
        <v>125</v>
      </c>
      <c r="F28" s="483" t="s">
        <v>117</v>
      </c>
      <c r="G28" s="468" t="s">
        <v>110</v>
      </c>
    </row>
    <row r="29" spans="1:7" ht="15.75" thickBot="1" x14ac:dyDescent="0.3">
      <c r="A29" s="456"/>
      <c r="B29" s="470"/>
      <c r="C29" s="471">
        <v>26</v>
      </c>
      <c r="D29" s="472" t="s">
        <v>31</v>
      </c>
      <c r="E29" s="52" t="s">
        <v>125</v>
      </c>
      <c r="F29" s="483" t="s">
        <v>117</v>
      </c>
      <c r="G29" s="468" t="s">
        <v>110</v>
      </c>
    </row>
    <row r="30" spans="1:7" x14ac:dyDescent="0.25">
      <c r="A30" s="451">
        <v>7</v>
      </c>
      <c r="B30" s="459" t="s">
        <v>132</v>
      </c>
      <c r="C30" s="460">
        <v>27</v>
      </c>
      <c r="D30" s="461" t="s">
        <v>11</v>
      </c>
      <c r="E30" s="50" t="s">
        <v>125</v>
      </c>
      <c r="F30" s="462" t="s">
        <v>118</v>
      </c>
      <c r="G30" s="468" t="s">
        <v>111</v>
      </c>
    </row>
    <row r="31" spans="1:7" x14ac:dyDescent="0.25">
      <c r="A31" s="464"/>
      <c r="B31" s="465"/>
      <c r="C31" s="466">
        <v>28</v>
      </c>
      <c r="D31" s="467" t="s">
        <v>32</v>
      </c>
      <c r="E31" s="46" t="s">
        <v>125</v>
      </c>
      <c r="F31" s="462" t="s">
        <v>118</v>
      </c>
      <c r="G31" s="468" t="s">
        <v>111</v>
      </c>
    </row>
    <row r="32" spans="1:7" x14ac:dyDescent="0.25">
      <c r="A32" s="464"/>
      <c r="B32" s="465"/>
      <c r="C32" s="466">
        <v>29</v>
      </c>
      <c r="D32" s="467" t="s">
        <v>33</v>
      </c>
      <c r="E32" s="46" t="s">
        <v>125</v>
      </c>
      <c r="F32" s="462" t="s">
        <v>118</v>
      </c>
      <c r="G32" s="468" t="s">
        <v>111</v>
      </c>
    </row>
    <row r="33" spans="1:7" x14ac:dyDescent="0.25">
      <c r="A33" s="464"/>
      <c r="B33" s="465"/>
      <c r="C33" s="466">
        <v>30</v>
      </c>
      <c r="D33" s="467" t="s">
        <v>34</v>
      </c>
      <c r="E33" s="46" t="s">
        <v>125</v>
      </c>
      <c r="F33" s="462" t="s">
        <v>118</v>
      </c>
      <c r="G33" s="468" t="s">
        <v>111</v>
      </c>
    </row>
    <row r="34" spans="1:7" ht="15.75" thickBot="1" x14ac:dyDescent="0.3">
      <c r="A34" s="456"/>
      <c r="B34" s="470"/>
      <c r="C34" s="471">
        <v>31</v>
      </c>
      <c r="D34" s="478" t="s">
        <v>35</v>
      </c>
      <c r="E34" s="52" t="s">
        <v>125</v>
      </c>
      <c r="F34" s="484" t="s">
        <v>118</v>
      </c>
      <c r="G34" s="485" t="s">
        <v>111</v>
      </c>
    </row>
  </sheetData>
  <mergeCells count="20">
    <mergeCell ref="A30:A34"/>
    <mergeCell ref="B30:B34"/>
    <mergeCell ref="A21:A22"/>
    <mergeCell ref="B21:B22"/>
    <mergeCell ref="A23:A26"/>
    <mergeCell ref="B23:B26"/>
    <mergeCell ref="A27:A29"/>
    <mergeCell ref="B27:B29"/>
    <mergeCell ref="A4:A13"/>
    <mergeCell ref="B4:B13"/>
    <mergeCell ref="A14:A17"/>
    <mergeCell ref="B14:B17"/>
    <mergeCell ref="A18:A20"/>
    <mergeCell ref="B18:B20"/>
    <mergeCell ref="A2:B3"/>
    <mergeCell ref="C2:C3"/>
    <mergeCell ref="D2:D3"/>
    <mergeCell ref="E2:E3"/>
    <mergeCell ref="F2:F3"/>
    <mergeCell ref="G2:G3"/>
  </mergeCells>
  <hyperlinks>
    <hyperlink ref="G4" r:id="rId1" xr:uid="{4B5F3536-2DA1-4807-82B0-C1B09892EA43}"/>
    <hyperlink ref="G21" r:id="rId2" xr:uid="{5C48BFAC-0C0F-45A9-A12C-5FD0809B8345}"/>
    <hyperlink ref="G24" r:id="rId3" xr:uid="{8AD703BC-4B8C-44BB-BE47-965C8D9A6A7D}"/>
    <hyperlink ref="G32" r:id="rId4" xr:uid="{5610F094-55DF-4B9D-88D9-35FE21AAE379}"/>
    <hyperlink ref="G33" r:id="rId5" xr:uid="{77CE7667-2267-4CB9-98B9-8BDB15ADE29F}"/>
    <hyperlink ref="G34" r:id="rId6" xr:uid="{FB129E83-400D-448D-8819-2A9C63F7630F}"/>
  </hyperlinks>
  <pageMargins left="0.7" right="0.7" top="0.75" bottom="0.75" header="0.3" footer="0.3"/>
  <pageSetup paperSize="9" orientation="landscape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7BE8-DB82-4246-A25A-68056AE88509}">
  <dimension ref="A1:H33"/>
  <sheetViews>
    <sheetView view="pageBreakPreview" topLeftCell="A4" zoomScaleNormal="100" zoomScaleSheetLayoutView="100" workbookViewId="0">
      <selection activeCell="D7" sqref="D7"/>
    </sheetView>
  </sheetViews>
  <sheetFormatPr baseColWidth="10" defaultColWidth="9.140625" defaultRowHeight="14.25" x14ac:dyDescent="0.25"/>
  <cols>
    <col min="1" max="1" width="5.7109375" style="128" customWidth="1"/>
    <col min="2" max="3" width="60" style="128" customWidth="1"/>
    <col min="4" max="4" width="18.42578125" style="134" customWidth="1"/>
    <col min="5" max="5" width="19.7109375" style="135" customWidth="1"/>
    <col min="6" max="6" width="0" style="128" hidden="1" customWidth="1"/>
    <col min="7" max="7" width="16.85546875" style="128" bestFit="1" customWidth="1"/>
    <col min="8" max="8" width="2.28515625" style="128" customWidth="1"/>
    <col min="9" max="16384" width="9.140625" style="128"/>
  </cols>
  <sheetData>
    <row r="1" spans="1:8" ht="65.25" customHeight="1" x14ac:dyDescent="0.25"/>
    <row r="2" spans="1:8" ht="69.75" customHeight="1" x14ac:dyDescent="0.25">
      <c r="A2" s="359" t="s">
        <v>86</v>
      </c>
      <c r="B2" s="359"/>
      <c r="C2" s="359"/>
      <c r="D2" s="359"/>
      <c r="E2" s="359"/>
      <c r="F2" s="359"/>
      <c r="G2" s="359"/>
      <c r="H2" s="127"/>
    </row>
    <row r="3" spans="1:8" ht="35.25" customHeight="1" x14ac:dyDescent="0.25">
      <c r="A3" s="359" t="s">
        <v>101</v>
      </c>
      <c r="B3" s="359"/>
      <c r="C3" s="359"/>
      <c r="D3" s="359"/>
      <c r="E3" s="359"/>
      <c r="F3" s="359"/>
      <c r="G3" s="359"/>
      <c r="H3" s="127"/>
    </row>
    <row r="4" spans="1:8" ht="15.75" thickBot="1" x14ac:dyDescent="0.3">
      <c r="A4" s="360" t="s">
        <v>102</v>
      </c>
      <c r="B4" s="360"/>
      <c r="C4" s="360"/>
      <c r="D4" s="360"/>
      <c r="E4" s="360"/>
      <c r="F4" s="360"/>
      <c r="G4" s="360"/>
    </row>
    <row r="5" spans="1:8" ht="15" customHeight="1" x14ac:dyDescent="0.25">
      <c r="B5" s="129"/>
      <c r="C5" s="129"/>
      <c r="D5" s="438" t="s">
        <v>64</v>
      </c>
      <c r="E5" s="439"/>
      <c r="F5" s="439"/>
      <c r="G5" s="440"/>
    </row>
    <row r="6" spans="1:8" ht="28.5" x14ac:dyDescent="0.25">
      <c r="A6" s="130" t="s">
        <v>65</v>
      </c>
      <c r="B6" s="131" t="s">
        <v>66</v>
      </c>
      <c r="C6" s="273" t="s">
        <v>103</v>
      </c>
      <c r="D6" s="182" t="s">
        <v>82</v>
      </c>
      <c r="E6" s="179" t="s">
        <v>83</v>
      </c>
      <c r="F6" s="180"/>
      <c r="G6" s="181" t="s">
        <v>67</v>
      </c>
    </row>
    <row r="7" spans="1:8" ht="210" customHeight="1" x14ac:dyDescent="0.25">
      <c r="A7" s="178" t="s">
        <v>68</v>
      </c>
      <c r="B7" s="274" t="s">
        <v>69</v>
      </c>
      <c r="C7" s="268"/>
      <c r="D7" s="198">
        <v>32</v>
      </c>
      <c r="E7" s="183"/>
      <c r="F7" s="184"/>
      <c r="G7" s="185"/>
    </row>
    <row r="8" spans="1:8" ht="197.25" customHeight="1" x14ac:dyDescent="0.25">
      <c r="A8" s="178" t="s">
        <v>70</v>
      </c>
      <c r="B8" s="275" t="s">
        <v>71</v>
      </c>
      <c r="C8" s="269"/>
      <c r="D8" s="199">
        <v>22</v>
      </c>
      <c r="E8" s="186"/>
      <c r="F8" s="187"/>
      <c r="G8" s="185"/>
    </row>
    <row r="9" spans="1:8" ht="153" customHeight="1" x14ac:dyDescent="0.25">
      <c r="A9" s="178" t="s">
        <v>72</v>
      </c>
      <c r="B9" s="132" t="s">
        <v>46</v>
      </c>
      <c r="C9" s="270"/>
      <c r="D9" s="200">
        <v>81</v>
      </c>
      <c r="E9" s="188"/>
      <c r="F9" s="189"/>
      <c r="G9" s="185"/>
    </row>
    <row r="10" spans="1:8" ht="193.5" customHeight="1" x14ac:dyDescent="0.25">
      <c r="A10" s="178" t="s">
        <v>73</v>
      </c>
      <c r="B10" s="132" t="s">
        <v>47</v>
      </c>
      <c r="C10" s="270"/>
      <c r="D10" s="200">
        <v>207</v>
      </c>
      <c r="E10" s="188"/>
      <c r="F10" s="189"/>
      <c r="G10" s="185"/>
    </row>
    <row r="11" spans="1:8" ht="168.75" customHeight="1" x14ac:dyDescent="0.25">
      <c r="A11" s="178" t="s">
        <v>74</v>
      </c>
      <c r="B11" s="132" t="s">
        <v>48</v>
      </c>
      <c r="C11" s="270"/>
      <c r="D11" s="200">
        <v>39</v>
      </c>
      <c r="E11" s="188"/>
      <c r="F11" s="189"/>
      <c r="G11" s="185"/>
    </row>
    <row r="12" spans="1:8" ht="165" customHeight="1" x14ac:dyDescent="0.25">
      <c r="A12" s="178" t="s">
        <v>75</v>
      </c>
      <c r="B12" s="132" t="s">
        <v>49</v>
      </c>
      <c r="C12" s="270"/>
      <c r="D12" s="200">
        <v>212</v>
      </c>
      <c r="E12" s="190"/>
      <c r="F12" s="191"/>
      <c r="G12" s="185"/>
    </row>
    <row r="13" spans="1:8" ht="188.25" customHeight="1" x14ac:dyDescent="0.25">
      <c r="A13" s="178" t="s">
        <v>76</v>
      </c>
      <c r="B13" s="132" t="s">
        <v>50</v>
      </c>
      <c r="C13" s="270"/>
      <c r="D13" s="200">
        <v>626</v>
      </c>
      <c r="E13" s="190"/>
      <c r="F13" s="191"/>
      <c r="G13" s="185"/>
    </row>
    <row r="14" spans="1:8" ht="231" customHeight="1" x14ac:dyDescent="0.25">
      <c r="A14" s="178" t="s">
        <v>77</v>
      </c>
      <c r="B14" s="132" t="s">
        <v>51</v>
      </c>
      <c r="C14" s="270"/>
      <c r="D14" s="200">
        <v>1105</v>
      </c>
      <c r="E14" s="188"/>
      <c r="F14" s="189"/>
      <c r="G14" s="185"/>
    </row>
    <row r="15" spans="1:8" ht="231" customHeight="1" x14ac:dyDescent="0.25">
      <c r="A15" s="276"/>
      <c r="B15" s="277" t="s">
        <v>52</v>
      </c>
      <c r="C15" s="278"/>
      <c r="D15" s="200">
        <v>2425</v>
      </c>
      <c r="E15" s="188"/>
      <c r="F15" s="189"/>
      <c r="G15" s="185"/>
    </row>
    <row r="16" spans="1:8" ht="15" x14ac:dyDescent="0.25">
      <c r="A16" s="196"/>
      <c r="B16" s="197"/>
      <c r="C16" s="271"/>
      <c r="D16" s="201">
        <f>SUM(D7:D15)</f>
        <v>4749</v>
      </c>
      <c r="E16" s="188"/>
      <c r="F16" s="189"/>
      <c r="G16" s="185"/>
    </row>
    <row r="17" spans="1:7" ht="15.75" thickBot="1" x14ac:dyDescent="0.3">
      <c r="A17" s="133"/>
      <c r="B17" s="133"/>
      <c r="C17" s="272"/>
      <c r="D17" s="192"/>
      <c r="E17" s="193" t="s">
        <v>79</v>
      </c>
      <c r="F17" s="194" t="s">
        <v>80</v>
      </c>
      <c r="G17" s="195">
        <f>SUM(G7:G16)</f>
        <v>0</v>
      </c>
    </row>
    <row r="18" spans="1:7" ht="15.75" x14ac:dyDescent="0.25">
      <c r="A18" s="257" t="s">
        <v>100</v>
      </c>
      <c r="B18" s="258"/>
      <c r="C18" s="258"/>
      <c r="D18" s="259"/>
      <c r="E18" s="259"/>
      <c r="F18" s="259"/>
      <c r="G18" s="260"/>
    </row>
    <row r="19" spans="1:7" ht="15.75" x14ac:dyDescent="0.25">
      <c r="A19" s="361" t="s">
        <v>87</v>
      </c>
      <c r="B19" s="362"/>
      <c r="C19" s="362"/>
      <c r="D19" s="362"/>
      <c r="E19" s="363"/>
      <c r="F19" s="261"/>
      <c r="G19" s="262">
        <f>+G18</f>
        <v>0</v>
      </c>
    </row>
    <row r="20" spans="1:7" ht="15" x14ac:dyDescent="0.25">
      <c r="A20" s="364"/>
      <c r="B20" s="365"/>
      <c r="C20" s="365"/>
      <c r="D20" s="365"/>
      <c r="E20" s="365"/>
      <c r="F20" s="263">
        <v>0</v>
      </c>
      <c r="G20" s="264">
        <f>+G19*F20</f>
        <v>0</v>
      </c>
    </row>
    <row r="21" spans="1:7" ht="15" x14ac:dyDescent="0.25">
      <c r="A21" s="364"/>
      <c r="B21" s="365"/>
      <c r="C21" s="365"/>
      <c r="D21" s="365"/>
      <c r="E21" s="365"/>
      <c r="F21" s="263">
        <v>0</v>
      </c>
      <c r="G21" s="264">
        <f>+G19*F21</f>
        <v>0</v>
      </c>
    </row>
    <row r="22" spans="1:7" ht="15" x14ac:dyDescent="0.25">
      <c r="A22" s="364" t="s">
        <v>78</v>
      </c>
      <c r="B22" s="365"/>
      <c r="C22" s="365"/>
      <c r="D22" s="365"/>
      <c r="E22" s="365"/>
      <c r="F22" s="263">
        <v>0</v>
      </c>
      <c r="G22" s="264">
        <f>+G19*F22</f>
        <v>0</v>
      </c>
    </row>
    <row r="23" spans="1:7" ht="15" x14ac:dyDescent="0.25">
      <c r="A23" s="364" t="s">
        <v>88</v>
      </c>
      <c r="B23" s="365"/>
      <c r="C23" s="365"/>
      <c r="D23" s="365"/>
      <c r="E23" s="365"/>
      <c r="F23" s="265">
        <v>0</v>
      </c>
      <c r="G23" s="264">
        <f>+G22*19%</f>
        <v>0</v>
      </c>
    </row>
    <row r="24" spans="1:7" ht="16.5" thickBot="1" x14ac:dyDescent="0.3">
      <c r="A24" s="366" t="s">
        <v>89</v>
      </c>
      <c r="B24" s="367"/>
      <c r="C24" s="367"/>
      <c r="D24" s="367"/>
      <c r="E24" s="367"/>
      <c r="F24" s="266"/>
      <c r="G24" s="267">
        <f>+G19+G20+G21+G22+G23</f>
        <v>0</v>
      </c>
    </row>
    <row r="25" spans="1:7" ht="15.75" x14ac:dyDescent="0.25">
      <c r="A25" s="368" t="s">
        <v>90</v>
      </c>
      <c r="B25" s="369"/>
      <c r="C25" s="369"/>
      <c r="D25" s="369"/>
      <c r="E25" s="370"/>
      <c r="F25" s="357"/>
      <c r="G25" s="358"/>
    </row>
    <row r="26" spans="1:7" ht="15.75" x14ac:dyDescent="0.25">
      <c r="A26" s="376" t="s">
        <v>91</v>
      </c>
      <c r="B26" s="377"/>
      <c r="C26" s="377"/>
      <c r="D26" s="377"/>
      <c r="E26" s="378"/>
      <c r="F26" s="379"/>
      <c r="G26" s="380"/>
    </row>
    <row r="27" spans="1:7" ht="16.5" thickBot="1" x14ac:dyDescent="0.3">
      <c r="A27" s="381" t="s">
        <v>92</v>
      </c>
      <c r="B27" s="382"/>
      <c r="C27" s="382"/>
      <c r="D27" s="382"/>
      <c r="E27" s="383"/>
      <c r="F27" s="384"/>
      <c r="G27" s="385"/>
    </row>
    <row r="28" spans="1:7" ht="15.75" x14ac:dyDescent="0.25">
      <c r="A28" s="386" t="s">
        <v>93</v>
      </c>
      <c r="B28" s="389" t="s">
        <v>94</v>
      </c>
      <c r="C28" s="436"/>
      <c r="D28" s="390"/>
      <c r="E28" s="391"/>
      <c r="F28" s="392"/>
      <c r="G28" s="393"/>
    </row>
    <row r="29" spans="1:7" ht="15.75" x14ac:dyDescent="0.25">
      <c r="A29" s="387"/>
      <c r="B29" s="394" t="s">
        <v>95</v>
      </c>
      <c r="C29" s="437"/>
      <c r="D29" s="395"/>
      <c r="E29" s="396"/>
      <c r="F29" s="397"/>
      <c r="G29" s="398"/>
    </row>
    <row r="30" spans="1:7" ht="15.75" x14ac:dyDescent="0.25">
      <c r="A30" s="387"/>
      <c r="B30" s="394" t="s">
        <v>96</v>
      </c>
      <c r="C30" s="437"/>
      <c r="D30" s="395"/>
      <c r="E30" s="396"/>
      <c r="F30" s="379"/>
      <c r="G30" s="399"/>
    </row>
    <row r="31" spans="1:7" ht="15.75" x14ac:dyDescent="0.25">
      <c r="A31" s="387"/>
      <c r="B31" s="394" t="s">
        <v>97</v>
      </c>
      <c r="C31" s="437"/>
      <c r="D31" s="395"/>
      <c r="E31" s="396"/>
      <c r="F31" s="397"/>
      <c r="G31" s="398"/>
    </row>
    <row r="32" spans="1:7" ht="15.75" x14ac:dyDescent="0.25">
      <c r="A32" s="387"/>
      <c r="B32" s="394" t="s">
        <v>98</v>
      </c>
      <c r="C32" s="437"/>
      <c r="D32" s="395"/>
      <c r="E32" s="396"/>
      <c r="F32" s="397"/>
      <c r="G32" s="398"/>
    </row>
    <row r="33" spans="1:7" ht="16.5" thickBot="1" x14ac:dyDescent="0.3">
      <c r="A33" s="388"/>
      <c r="B33" s="371" t="s">
        <v>99</v>
      </c>
      <c r="C33" s="435"/>
      <c r="D33" s="372"/>
      <c r="E33" s="373"/>
      <c r="F33" s="374"/>
      <c r="G33" s="375"/>
    </row>
  </sheetData>
  <mergeCells count="29">
    <mergeCell ref="F32:G32"/>
    <mergeCell ref="F25:G25"/>
    <mergeCell ref="A2:G2"/>
    <mergeCell ref="A3:G3"/>
    <mergeCell ref="A4:G4"/>
    <mergeCell ref="D5:G5"/>
    <mergeCell ref="A19:E19"/>
    <mergeCell ref="A20:E20"/>
    <mergeCell ref="A21:E21"/>
    <mergeCell ref="A22:E22"/>
    <mergeCell ref="A23:E23"/>
    <mergeCell ref="A24:E24"/>
    <mergeCell ref="A25:E25"/>
    <mergeCell ref="B33:E33"/>
    <mergeCell ref="F33:G33"/>
    <mergeCell ref="A26:E26"/>
    <mergeCell ref="F26:G26"/>
    <mergeCell ref="A27:E27"/>
    <mergeCell ref="F27:G27"/>
    <mergeCell ref="A28:A33"/>
    <mergeCell ref="B28:E28"/>
    <mergeCell ref="F28:G28"/>
    <mergeCell ref="B29:E29"/>
    <mergeCell ref="F29:G29"/>
    <mergeCell ref="B30:E30"/>
    <mergeCell ref="F30:G30"/>
    <mergeCell ref="B31:E31"/>
    <mergeCell ref="F31:G31"/>
    <mergeCell ref="B32:E32"/>
  </mergeCells>
  <pageMargins left="0.7" right="0.7" top="0.75" bottom="0.75" header="0.3" footer="0.3"/>
  <pageSetup scale="5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76F0A-CFDB-4C22-914A-61F31E2E40E2}">
  <dimension ref="A1:DU53"/>
  <sheetViews>
    <sheetView zoomScale="85" zoomScaleNormal="85" workbookViewId="0">
      <pane xSplit="3" ySplit="3" topLeftCell="AD13" activePane="bottomRight" state="frozen"/>
      <selection pane="topRight" activeCell="D1" sqref="D1"/>
      <selection pane="bottomLeft" activeCell="A3" sqref="A3"/>
      <selection pane="bottomRight" activeCell="AN19" sqref="AN19"/>
    </sheetView>
  </sheetViews>
  <sheetFormatPr baseColWidth="10" defaultRowHeight="15" x14ac:dyDescent="0.25"/>
  <cols>
    <col min="2" max="2" width="24.5703125" bestFit="1" customWidth="1"/>
    <col min="3" max="3" width="43" bestFit="1" customWidth="1"/>
    <col min="4" max="4" width="12.140625" hidden="1" customWidth="1"/>
    <col min="5" max="5" width="9.85546875" hidden="1" customWidth="1"/>
    <col min="6" max="7" width="12.42578125" hidden="1" customWidth="1"/>
    <col min="8" max="8" width="12.140625" hidden="1" customWidth="1"/>
    <col min="9" max="9" width="11.42578125" hidden="1" customWidth="1"/>
    <col min="10" max="29" width="12.42578125" hidden="1" customWidth="1"/>
    <col min="30" max="30" width="17.5703125" customWidth="1"/>
    <col min="31" max="31" width="11.42578125" customWidth="1"/>
    <col min="32" max="32" width="16.85546875" customWidth="1"/>
    <col min="33" max="36" width="11.42578125" customWidth="1"/>
    <col min="37" max="37" width="21.7109375" customWidth="1"/>
    <col min="38" max="42" width="11.42578125" customWidth="1"/>
    <col min="49" max="77" width="0" hidden="1" customWidth="1"/>
    <col min="78" max="125" width="11.42578125" style="33"/>
  </cols>
  <sheetData>
    <row r="1" spans="1:125" ht="36" customHeight="1" x14ac:dyDescent="0.25">
      <c r="A1" s="33"/>
      <c r="B1" s="422" t="s">
        <v>2</v>
      </c>
      <c r="C1" s="422" t="s">
        <v>10</v>
      </c>
      <c r="D1" s="419" t="s">
        <v>37</v>
      </c>
      <c r="E1" s="420"/>
      <c r="F1" s="421"/>
      <c r="G1" s="113"/>
      <c r="H1" s="428" t="s">
        <v>53</v>
      </c>
      <c r="I1" s="420"/>
      <c r="J1" s="429"/>
      <c r="K1" s="415" t="s">
        <v>43</v>
      </c>
      <c r="L1" s="408"/>
      <c r="M1" s="408"/>
      <c r="N1" s="408"/>
      <c r="O1" s="408"/>
      <c r="P1" s="408"/>
      <c r="Q1" s="416"/>
      <c r="R1" s="417" t="s">
        <v>42</v>
      </c>
      <c r="S1" s="411"/>
      <c r="T1" s="411"/>
      <c r="U1" s="411"/>
      <c r="V1" s="411"/>
      <c r="W1" s="418"/>
      <c r="X1" s="400" t="s">
        <v>41</v>
      </c>
      <c r="Y1" s="401"/>
      <c r="Z1" s="401"/>
      <c r="AA1" s="401"/>
      <c r="AB1" s="401"/>
      <c r="AC1" s="414"/>
      <c r="AD1" s="407" t="s">
        <v>38</v>
      </c>
      <c r="AE1" s="408"/>
      <c r="AF1" s="408"/>
      <c r="AG1" s="408"/>
      <c r="AH1" s="408"/>
      <c r="AI1" s="408"/>
      <c r="AJ1" s="409"/>
      <c r="AK1" s="410" t="s">
        <v>39</v>
      </c>
      <c r="AL1" s="411"/>
      <c r="AM1" s="411"/>
      <c r="AN1" s="411"/>
      <c r="AO1" s="411"/>
      <c r="AP1" s="412"/>
      <c r="AQ1" s="400" t="s">
        <v>40</v>
      </c>
      <c r="AR1" s="401"/>
      <c r="AS1" s="401"/>
      <c r="AT1" s="401"/>
      <c r="AU1" s="401"/>
      <c r="AV1" s="414"/>
      <c r="AW1" s="407" t="s">
        <v>55</v>
      </c>
      <c r="AX1" s="408"/>
      <c r="AY1" s="408"/>
      <c r="AZ1" s="408"/>
      <c r="BA1" s="408"/>
      <c r="BB1" s="408"/>
      <c r="BC1" s="409"/>
      <c r="BD1" s="410" t="s">
        <v>56</v>
      </c>
      <c r="BE1" s="411"/>
      <c r="BF1" s="411"/>
      <c r="BG1" s="411"/>
      <c r="BH1" s="411"/>
      <c r="BI1" s="412"/>
      <c r="BJ1" s="400" t="s">
        <v>57</v>
      </c>
      <c r="BK1" s="401"/>
      <c r="BL1" s="401"/>
      <c r="BM1" s="401"/>
      <c r="BN1" s="401"/>
      <c r="BO1" s="402"/>
      <c r="BP1" s="403" t="s">
        <v>84</v>
      </c>
      <c r="BQ1" s="403"/>
      <c r="BR1" s="403"/>
      <c r="BS1" s="403"/>
      <c r="BT1" s="403"/>
      <c r="BU1" s="403"/>
      <c r="BV1" s="403"/>
      <c r="BW1" s="403"/>
      <c r="BX1" s="403"/>
      <c r="BY1" s="403"/>
    </row>
    <row r="2" spans="1:125" ht="36" customHeight="1" x14ac:dyDescent="0.25">
      <c r="A2" s="33"/>
      <c r="B2" s="423"/>
      <c r="C2" s="423"/>
      <c r="D2" s="137"/>
      <c r="E2" s="138"/>
      <c r="F2" s="139"/>
      <c r="G2" s="140"/>
      <c r="H2" s="137"/>
      <c r="I2" s="138"/>
      <c r="J2" s="139"/>
      <c r="K2" s="141"/>
      <c r="L2" s="142"/>
      <c r="M2" s="142"/>
      <c r="N2" s="142"/>
      <c r="O2" s="142"/>
      <c r="P2" s="142"/>
      <c r="Q2" s="143"/>
      <c r="R2" s="144"/>
      <c r="S2" s="145"/>
      <c r="T2" s="145"/>
      <c r="U2" s="145"/>
      <c r="V2" s="145"/>
      <c r="W2" s="146"/>
      <c r="X2" s="147"/>
      <c r="Y2" s="148"/>
      <c r="Z2" s="148"/>
      <c r="AA2" s="148"/>
      <c r="AB2" s="148"/>
      <c r="AC2" s="149"/>
      <c r="AD2" s="144">
        <v>1</v>
      </c>
      <c r="AE2" s="165">
        <v>2</v>
      </c>
      <c r="AF2" s="154">
        <v>3</v>
      </c>
      <c r="AG2" s="156">
        <v>4</v>
      </c>
      <c r="AH2" s="158">
        <v>5</v>
      </c>
      <c r="AI2" s="160">
        <v>6</v>
      </c>
      <c r="AJ2" s="167">
        <v>7</v>
      </c>
      <c r="AK2" s="162">
        <v>8</v>
      </c>
      <c r="AL2" s="154">
        <v>3</v>
      </c>
      <c r="AM2" s="156">
        <v>4</v>
      </c>
      <c r="AN2" s="158">
        <v>5</v>
      </c>
      <c r="AO2" s="160">
        <v>6</v>
      </c>
      <c r="AP2" s="163">
        <v>7</v>
      </c>
      <c r="AQ2" s="279">
        <v>9</v>
      </c>
      <c r="AR2" s="154">
        <v>3</v>
      </c>
      <c r="AS2" s="156">
        <v>4</v>
      </c>
      <c r="AT2" s="158">
        <v>5</v>
      </c>
      <c r="AU2" s="160">
        <v>6</v>
      </c>
      <c r="AV2" s="163">
        <v>7</v>
      </c>
      <c r="AW2" s="150"/>
      <c r="AX2" s="142"/>
      <c r="AY2" s="142"/>
      <c r="AZ2" s="142"/>
      <c r="BA2" s="142"/>
      <c r="BB2" s="142"/>
      <c r="BC2" s="151"/>
      <c r="BD2" s="152"/>
      <c r="BE2" s="145"/>
      <c r="BF2" s="145"/>
      <c r="BG2" s="145"/>
      <c r="BH2" s="145"/>
      <c r="BI2" s="153"/>
      <c r="BJ2" s="147"/>
      <c r="BK2" s="148"/>
      <c r="BL2" s="148"/>
      <c r="BM2" s="148"/>
      <c r="BN2" s="148"/>
      <c r="BO2" s="149"/>
      <c r="BP2" s="144">
        <v>1</v>
      </c>
      <c r="BQ2" s="165">
        <v>2</v>
      </c>
      <c r="BR2" s="154">
        <v>3</v>
      </c>
      <c r="BS2" s="156">
        <v>4</v>
      </c>
      <c r="BT2" s="158">
        <v>5</v>
      </c>
      <c r="BU2" s="160">
        <v>6</v>
      </c>
      <c r="BV2" s="167">
        <v>7</v>
      </c>
      <c r="BW2" s="254">
        <v>8</v>
      </c>
      <c r="BX2" s="279">
        <v>9</v>
      </c>
    </row>
    <row r="3" spans="1:125" s="107" customFormat="1" ht="139.5" customHeight="1" x14ac:dyDescent="0.2">
      <c r="A3" s="356"/>
      <c r="B3" s="424"/>
      <c r="C3" s="424"/>
      <c r="D3" s="98" t="s">
        <v>36</v>
      </c>
      <c r="E3" s="99" t="s">
        <v>0</v>
      </c>
      <c r="F3" s="100" t="s">
        <v>1</v>
      </c>
      <c r="G3" s="126" t="s">
        <v>61</v>
      </c>
      <c r="H3" s="98" t="s">
        <v>36</v>
      </c>
      <c r="I3" s="99" t="s">
        <v>0</v>
      </c>
      <c r="J3" s="100" t="s">
        <v>1</v>
      </c>
      <c r="K3" s="101" t="s">
        <v>44</v>
      </c>
      <c r="L3" s="102" t="s">
        <v>45</v>
      </c>
      <c r="M3" s="102" t="s">
        <v>46</v>
      </c>
      <c r="N3" s="102" t="s">
        <v>47</v>
      </c>
      <c r="O3" s="102" t="s">
        <v>48</v>
      </c>
      <c r="P3" s="102" t="s">
        <v>49</v>
      </c>
      <c r="Q3" s="103" t="s">
        <v>50</v>
      </c>
      <c r="R3" s="104" t="s">
        <v>51</v>
      </c>
      <c r="S3" s="102" t="s">
        <v>46</v>
      </c>
      <c r="T3" s="102" t="s">
        <v>47</v>
      </c>
      <c r="U3" s="102" t="s">
        <v>48</v>
      </c>
      <c r="V3" s="102" t="s">
        <v>49</v>
      </c>
      <c r="W3" s="105" t="s">
        <v>50</v>
      </c>
      <c r="X3" s="101" t="s">
        <v>52</v>
      </c>
      <c r="Y3" s="102" t="s">
        <v>46</v>
      </c>
      <c r="Z3" s="102" t="s">
        <v>47</v>
      </c>
      <c r="AA3" s="102" t="s">
        <v>48</v>
      </c>
      <c r="AB3" s="102" t="s">
        <v>49</v>
      </c>
      <c r="AC3" s="103" t="s">
        <v>50</v>
      </c>
      <c r="AD3" s="104" t="s">
        <v>44</v>
      </c>
      <c r="AE3" s="102" t="s">
        <v>45</v>
      </c>
      <c r="AF3" s="102" t="s">
        <v>46</v>
      </c>
      <c r="AG3" s="102" t="s">
        <v>47</v>
      </c>
      <c r="AH3" s="102" t="s">
        <v>48</v>
      </c>
      <c r="AI3" s="102" t="s">
        <v>49</v>
      </c>
      <c r="AJ3" s="105" t="s">
        <v>50</v>
      </c>
      <c r="AK3" s="101" t="s">
        <v>51</v>
      </c>
      <c r="AL3" s="102" t="s">
        <v>46</v>
      </c>
      <c r="AM3" s="102" t="s">
        <v>47</v>
      </c>
      <c r="AN3" s="102" t="s">
        <v>48</v>
      </c>
      <c r="AO3" s="102" t="s">
        <v>49</v>
      </c>
      <c r="AP3" s="103" t="s">
        <v>50</v>
      </c>
      <c r="AQ3" s="101" t="s">
        <v>52</v>
      </c>
      <c r="AR3" s="102" t="s">
        <v>46</v>
      </c>
      <c r="AS3" s="102" t="s">
        <v>47</v>
      </c>
      <c r="AT3" s="102" t="s">
        <v>48</v>
      </c>
      <c r="AU3" s="102" t="s">
        <v>49</v>
      </c>
      <c r="AV3" s="103" t="s">
        <v>50</v>
      </c>
      <c r="AW3" s="106" t="s">
        <v>44</v>
      </c>
      <c r="AX3" s="102" t="s">
        <v>45</v>
      </c>
      <c r="AY3" s="102" t="s">
        <v>46</v>
      </c>
      <c r="AZ3" s="102" t="s">
        <v>47</v>
      </c>
      <c r="BA3" s="102" t="s">
        <v>48</v>
      </c>
      <c r="BB3" s="102" t="s">
        <v>49</v>
      </c>
      <c r="BC3" s="105" t="s">
        <v>50</v>
      </c>
      <c r="BD3" s="101" t="s">
        <v>51</v>
      </c>
      <c r="BE3" s="102" t="s">
        <v>46</v>
      </c>
      <c r="BF3" s="102" t="s">
        <v>47</v>
      </c>
      <c r="BG3" s="102" t="s">
        <v>48</v>
      </c>
      <c r="BH3" s="102" t="s">
        <v>49</v>
      </c>
      <c r="BI3" s="103" t="s">
        <v>50</v>
      </c>
      <c r="BJ3" s="101" t="s">
        <v>52</v>
      </c>
      <c r="BK3" s="102" t="s">
        <v>46</v>
      </c>
      <c r="BL3" s="102" t="s">
        <v>47</v>
      </c>
      <c r="BM3" s="102" t="s">
        <v>48</v>
      </c>
      <c r="BN3" s="102" t="s">
        <v>49</v>
      </c>
      <c r="BO3" s="103" t="s">
        <v>50</v>
      </c>
      <c r="BP3" s="106" t="s">
        <v>44</v>
      </c>
      <c r="BQ3" s="102" t="s">
        <v>45</v>
      </c>
      <c r="BR3" s="102" t="s">
        <v>46</v>
      </c>
      <c r="BS3" s="102" t="s">
        <v>47</v>
      </c>
      <c r="BT3" s="102" t="s">
        <v>48</v>
      </c>
      <c r="BU3" s="102" t="s">
        <v>49</v>
      </c>
      <c r="BV3" s="105" t="s">
        <v>50</v>
      </c>
      <c r="BW3" s="251" t="s">
        <v>52</v>
      </c>
      <c r="BX3" s="101" t="s">
        <v>52</v>
      </c>
      <c r="BY3" s="252" t="s">
        <v>85</v>
      </c>
      <c r="BZ3" s="356"/>
      <c r="CA3" s="356"/>
      <c r="CB3" s="356"/>
      <c r="CC3" s="356"/>
      <c r="CD3" s="356"/>
      <c r="CE3" s="356"/>
      <c r="CF3" s="356"/>
      <c r="CG3" s="356"/>
      <c r="CH3" s="356"/>
      <c r="CI3" s="356"/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L3" s="356"/>
      <c r="DM3" s="356"/>
      <c r="DN3" s="356"/>
      <c r="DO3" s="356"/>
      <c r="DP3" s="356"/>
      <c r="DQ3" s="356"/>
      <c r="DR3" s="356"/>
      <c r="DS3" s="356"/>
      <c r="DT3" s="356"/>
      <c r="DU3" s="356"/>
    </row>
    <row r="4" spans="1:125" x14ac:dyDescent="0.25">
      <c r="A4" s="33"/>
      <c r="B4" s="430" t="s">
        <v>3</v>
      </c>
      <c r="C4" s="318" t="s">
        <v>11</v>
      </c>
      <c r="D4" s="282">
        <v>0</v>
      </c>
      <c r="E4" s="282">
        <v>0</v>
      </c>
      <c r="F4" s="115">
        <v>211</v>
      </c>
      <c r="G4" s="282">
        <v>13</v>
      </c>
      <c r="H4" s="55">
        <v>0</v>
      </c>
      <c r="I4" s="2">
        <v>0</v>
      </c>
      <c r="J4" s="46">
        <v>8</v>
      </c>
      <c r="K4" s="62"/>
      <c r="L4" s="39"/>
      <c r="M4" s="39"/>
      <c r="N4" s="39"/>
      <c r="O4" s="39"/>
      <c r="P4" s="39"/>
      <c r="Q4" s="63"/>
      <c r="R4" s="54"/>
      <c r="S4" s="39"/>
      <c r="T4" s="39"/>
      <c r="U4" s="39"/>
      <c r="V4" s="39"/>
      <c r="W4" s="78"/>
      <c r="X4" s="64">
        <v>214</v>
      </c>
      <c r="Y4" s="2">
        <v>0</v>
      </c>
      <c r="Z4" s="2">
        <v>0</v>
      </c>
      <c r="AA4" s="2">
        <v>8</v>
      </c>
      <c r="AB4" s="2">
        <v>0</v>
      </c>
      <c r="AC4" s="17">
        <v>0</v>
      </c>
      <c r="AD4" s="56"/>
      <c r="AE4" s="32"/>
      <c r="AF4" s="32"/>
      <c r="AG4" s="32"/>
      <c r="AH4" s="32"/>
      <c r="AI4" s="32"/>
      <c r="AJ4" s="47"/>
      <c r="AK4" s="65"/>
      <c r="AL4" s="32"/>
      <c r="AM4" s="32"/>
      <c r="AN4" s="32"/>
      <c r="AO4" s="32"/>
      <c r="AP4" s="66"/>
      <c r="AQ4" s="65">
        <v>0</v>
      </c>
      <c r="AR4" s="32">
        <v>3</v>
      </c>
      <c r="AS4" s="32">
        <v>8</v>
      </c>
      <c r="AT4" s="32">
        <v>0</v>
      </c>
      <c r="AU4" s="32">
        <v>8</v>
      </c>
      <c r="AV4" s="66">
        <v>22</v>
      </c>
      <c r="AW4" s="54"/>
      <c r="AX4" s="39"/>
      <c r="AY4" s="39"/>
      <c r="AZ4" s="39"/>
      <c r="BA4" s="39"/>
      <c r="BB4" s="39"/>
      <c r="BC4" s="78"/>
      <c r="BD4" s="62"/>
      <c r="BE4" s="39"/>
      <c r="BF4" s="39"/>
      <c r="BG4" s="39"/>
      <c r="BH4" s="39"/>
      <c r="BI4" s="55">
        <f t="shared" ref="BI4:BO4" si="0">+W4+AP4</f>
        <v>0</v>
      </c>
      <c r="BJ4" s="55">
        <f t="shared" si="0"/>
        <v>214</v>
      </c>
      <c r="BK4" s="55">
        <f t="shared" si="0"/>
        <v>3</v>
      </c>
      <c r="BL4" s="55">
        <f t="shared" si="0"/>
        <v>8</v>
      </c>
      <c r="BM4" s="55">
        <f t="shared" si="0"/>
        <v>8</v>
      </c>
      <c r="BN4" s="55">
        <f t="shared" si="0"/>
        <v>8</v>
      </c>
      <c r="BO4" s="202">
        <f t="shared" si="0"/>
        <v>22</v>
      </c>
      <c r="BP4" s="2"/>
      <c r="BQ4" s="2"/>
      <c r="BR4" s="2">
        <f t="shared" ref="BR4:BR13" si="1">+AR4+AL5+AF5</f>
        <v>4</v>
      </c>
      <c r="BS4" s="2">
        <f t="shared" ref="BS4:BS13" si="2">+AS4+AM4+AG5</f>
        <v>8</v>
      </c>
      <c r="BT4" s="2">
        <f t="shared" ref="BT4:BT13" si="3">+AT4+AN4+AH4</f>
        <v>0</v>
      </c>
      <c r="BU4" s="2">
        <f t="shared" ref="BU4:BU13" si="4">+AU4+AO4+AI4</f>
        <v>8</v>
      </c>
      <c r="BV4" s="46">
        <f t="shared" ref="BV4:BV13" si="5">+AV4+AP4+AJ4</f>
        <v>22</v>
      </c>
      <c r="BW4" s="46">
        <f t="shared" ref="BW4:BW13" si="6">+AK4</f>
        <v>0</v>
      </c>
      <c r="BX4" s="46">
        <f t="shared" ref="BX4:BX13" si="7">+AQ4</f>
        <v>0</v>
      </c>
      <c r="BY4" s="2">
        <f t="shared" ref="BY4:BY13" si="8">SUM(BP4:BX4)</f>
        <v>42</v>
      </c>
    </row>
    <row r="5" spans="1:125" x14ac:dyDescent="0.25">
      <c r="A5" s="33"/>
      <c r="B5" s="430"/>
      <c r="C5" s="318" t="s">
        <v>12</v>
      </c>
      <c r="D5" s="282">
        <v>1</v>
      </c>
      <c r="E5" s="282">
        <v>13</v>
      </c>
      <c r="F5" s="115">
        <v>0</v>
      </c>
      <c r="G5" s="282">
        <v>1</v>
      </c>
      <c r="H5" s="55">
        <v>0</v>
      </c>
      <c r="I5" s="2">
        <v>1</v>
      </c>
      <c r="J5" s="46">
        <v>0</v>
      </c>
      <c r="K5" s="64">
        <v>0</v>
      </c>
      <c r="L5" s="2">
        <v>0</v>
      </c>
      <c r="M5" s="2">
        <v>0</v>
      </c>
      <c r="N5" s="2">
        <v>0</v>
      </c>
      <c r="O5" s="2">
        <v>1</v>
      </c>
      <c r="P5" s="2">
        <v>0</v>
      </c>
      <c r="Q5" s="17">
        <v>0</v>
      </c>
      <c r="R5" s="55">
        <v>13</v>
      </c>
      <c r="S5" s="2">
        <v>0</v>
      </c>
      <c r="T5" s="2">
        <v>0</v>
      </c>
      <c r="U5" s="2">
        <v>1</v>
      </c>
      <c r="V5" s="2">
        <v>0</v>
      </c>
      <c r="W5" s="46">
        <v>0</v>
      </c>
      <c r="X5" s="62"/>
      <c r="Y5" s="39"/>
      <c r="Z5" s="39"/>
      <c r="AA5" s="39"/>
      <c r="AB5" s="39"/>
      <c r="AC5" s="63"/>
      <c r="AD5" s="56">
        <v>1</v>
      </c>
      <c r="AE5" s="32">
        <v>1</v>
      </c>
      <c r="AF5" s="32">
        <v>0</v>
      </c>
      <c r="AG5" s="32">
        <v>0</v>
      </c>
      <c r="AH5" s="32">
        <v>0</v>
      </c>
      <c r="AI5" s="32">
        <v>0</v>
      </c>
      <c r="AJ5" s="47">
        <v>0</v>
      </c>
      <c r="AK5" s="65">
        <v>0</v>
      </c>
      <c r="AL5" s="32">
        <v>1</v>
      </c>
      <c r="AM5" s="32">
        <v>1</v>
      </c>
      <c r="AN5" s="32">
        <v>0</v>
      </c>
      <c r="AO5" s="32">
        <v>1</v>
      </c>
      <c r="AP5" s="66">
        <v>2</v>
      </c>
      <c r="AQ5" s="65"/>
      <c r="AR5" s="32"/>
      <c r="AS5" s="32"/>
      <c r="AT5" s="32"/>
      <c r="AU5" s="32"/>
      <c r="AV5" s="66"/>
      <c r="AW5" s="55">
        <f t="shared" ref="AW5:AW13" si="9">+K5+AD5</f>
        <v>1</v>
      </c>
      <c r="AX5" s="55">
        <f t="shared" ref="AX5:AX13" si="10">+L5+AE5</f>
        <v>1</v>
      </c>
      <c r="AY5" s="55">
        <f t="shared" ref="AY5:AY13" si="11">+M5+AF5</f>
        <v>0</v>
      </c>
      <c r="AZ5" s="55">
        <f t="shared" ref="AZ5:AZ13" si="12">+N5+AG5</f>
        <v>0</v>
      </c>
      <c r="BA5" s="55">
        <f t="shared" ref="BA5:BA13" si="13">+O5+AH5</f>
        <v>1</v>
      </c>
      <c r="BB5" s="55">
        <f t="shared" ref="BB5:BB13" si="14">+P5+AI5</f>
        <v>0</v>
      </c>
      <c r="BC5" s="55">
        <f t="shared" ref="BC5:BC13" si="15">+Q5+AJ5</f>
        <v>0</v>
      </c>
      <c r="BD5" s="55">
        <f t="shared" ref="BD5:BD13" si="16">+R5+AK5</f>
        <v>13</v>
      </c>
      <c r="BE5" s="55">
        <f t="shared" ref="BE5:BE13" si="17">+S5+AL5</f>
        <v>1</v>
      </c>
      <c r="BF5" s="55">
        <f t="shared" ref="BF5:BF13" si="18">+T5+AM5</f>
        <v>1</v>
      </c>
      <c r="BG5" s="55">
        <f t="shared" ref="BG5:BG13" si="19">+U5+AN5</f>
        <v>1</v>
      </c>
      <c r="BH5" s="55">
        <f t="shared" ref="BH5:BH13" si="20">+V5+AO5</f>
        <v>1</v>
      </c>
      <c r="BI5" s="55">
        <f t="shared" ref="BI5:BI13" si="21">+W5+AP5</f>
        <v>2</v>
      </c>
      <c r="BJ5" s="39"/>
      <c r="BK5" s="39"/>
      <c r="BL5" s="39"/>
      <c r="BM5" s="39"/>
      <c r="BN5" s="39"/>
      <c r="BO5" s="78"/>
      <c r="BP5" s="2">
        <v>1</v>
      </c>
      <c r="BQ5" s="2">
        <v>1</v>
      </c>
      <c r="BR5" s="2">
        <f t="shared" si="1"/>
        <v>2</v>
      </c>
      <c r="BS5" s="2">
        <f t="shared" si="2"/>
        <v>2</v>
      </c>
      <c r="BT5" s="2">
        <f t="shared" si="3"/>
        <v>0</v>
      </c>
      <c r="BU5" s="2">
        <f t="shared" si="4"/>
        <v>1</v>
      </c>
      <c r="BV5" s="46">
        <f t="shared" si="5"/>
        <v>2</v>
      </c>
      <c r="BW5" s="46">
        <f t="shared" si="6"/>
        <v>0</v>
      </c>
      <c r="BX5" s="46">
        <f t="shared" si="7"/>
        <v>0</v>
      </c>
      <c r="BY5" s="2">
        <f t="shared" si="8"/>
        <v>9</v>
      </c>
    </row>
    <row r="6" spans="1:125" s="33" customFormat="1" x14ac:dyDescent="0.25">
      <c r="B6" s="430"/>
      <c r="C6" s="302" t="s">
        <v>13</v>
      </c>
      <c r="D6" s="31">
        <v>10</v>
      </c>
      <c r="E6" s="31">
        <v>80</v>
      </c>
      <c r="F6" s="116">
        <v>0</v>
      </c>
      <c r="G6" s="31">
        <v>6</v>
      </c>
      <c r="H6" s="56">
        <v>1</v>
      </c>
      <c r="I6" s="32">
        <v>4</v>
      </c>
      <c r="J6" s="47">
        <v>0</v>
      </c>
      <c r="K6" s="65">
        <v>0</v>
      </c>
      <c r="L6" s="32">
        <v>0</v>
      </c>
      <c r="M6" s="32">
        <v>0</v>
      </c>
      <c r="N6" s="32">
        <v>0</v>
      </c>
      <c r="O6" s="32">
        <v>1</v>
      </c>
      <c r="P6" s="32">
        <v>0</v>
      </c>
      <c r="Q6" s="66">
        <v>0</v>
      </c>
      <c r="R6" s="56">
        <v>80</v>
      </c>
      <c r="S6" s="32">
        <v>0</v>
      </c>
      <c r="T6" s="32">
        <v>0</v>
      </c>
      <c r="U6" s="32">
        <v>4</v>
      </c>
      <c r="V6" s="32">
        <v>0</v>
      </c>
      <c r="W6" s="47">
        <v>0</v>
      </c>
      <c r="X6" s="62"/>
      <c r="Y6" s="39"/>
      <c r="Z6" s="39"/>
      <c r="AA6" s="39"/>
      <c r="AB6" s="39"/>
      <c r="AC6" s="63"/>
      <c r="AD6" s="56">
        <v>1</v>
      </c>
      <c r="AE6" s="32">
        <v>1</v>
      </c>
      <c r="AF6" s="32">
        <v>1</v>
      </c>
      <c r="AG6" s="32">
        <v>1</v>
      </c>
      <c r="AH6" s="32">
        <v>0</v>
      </c>
      <c r="AI6" s="32">
        <v>1</v>
      </c>
      <c r="AJ6" s="47">
        <v>1</v>
      </c>
      <c r="AK6" s="65">
        <v>0</v>
      </c>
      <c r="AL6" s="32">
        <v>1</v>
      </c>
      <c r="AM6" s="32">
        <v>4</v>
      </c>
      <c r="AN6" s="32">
        <v>0</v>
      </c>
      <c r="AO6" s="32">
        <v>4</v>
      </c>
      <c r="AP6" s="66">
        <v>8</v>
      </c>
      <c r="AQ6" s="65"/>
      <c r="AR6" s="32"/>
      <c r="AS6" s="32"/>
      <c r="AT6" s="32"/>
      <c r="AU6" s="32"/>
      <c r="AV6" s="66"/>
      <c r="AW6" s="55">
        <f t="shared" si="9"/>
        <v>1</v>
      </c>
      <c r="AX6" s="55">
        <f t="shared" si="10"/>
        <v>1</v>
      </c>
      <c r="AY6" s="55">
        <f t="shared" si="11"/>
        <v>1</v>
      </c>
      <c r="AZ6" s="55">
        <f t="shared" si="12"/>
        <v>1</v>
      </c>
      <c r="BA6" s="55">
        <f t="shared" si="13"/>
        <v>1</v>
      </c>
      <c r="BB6" s="55">
        <f t="shared" si="14"/>
        <v>1</v>
      </c>
      <c r="BC6" s="55">
        <f t="shared" si="15"/>
        <v>1</v>
      </c>
      <c r="BD6" s="55">
        <f t="shared" si="16"/>
        <v>80</v>
      </c>
      <c r="BE6" s="55">
        <f t="shared" si="17"/>
        <v>1</v>
      </c>
      <c r="BF6" s="55">
        <f t="shared" si="18"/>
        <v>4</v>
      </c>
      <c r="BG6" s="55">
        <f t="shared" si="19"/>
        <v>4</v>
      </c>
      <c r="BH6" s="55">
        <f t="shared" si="20"/>
        <v>4</v>
      </c>
      <c r="BI6" s="55">
        <f t="shared" si="21"/>
        <v>8</v>
      </c>
      <c r="BJ6" s="62"/>
      <c r="BK6" s="39"/>
      <c r="BL6" s="39"/>
      <c r="BM6" s="39"/>
      <c r="BN6" s="39"/>
      <c r="BO6" s="78"/>
      <c r="BP6" s="32">
        <v>1</v>
      </c>
      <c r="BQ6" s="32">
        <v>1</v>
      </c>
      <c r="BR6" s="2">
        <f t="shared" si="1"/>
        <v>2</v>
      </c>
      <c r="BS6" s="2">
        <f t="shared" si="2"/>
        <v>5</v>
      </c>
      <c r="BT6" s="2">
        <f t="shared" si="3"/>
        <v>0</v>
      </c>
      <c r="BU6" s="2">
        <f t="shared" si="4"/>
        <v>5</v>
      </c>
      <c r="BV6" s="46">
        <f t="shared" si="5"/>
        <v>9</v>
      </c>
      <c r="BW6" s="46">
        <f t="shared" si="6"/>
        <v>0</v>
      </c>
      <c r="BX6" s="46">
        <f t="shared" si="7"/>
        <v>0</v>
      </c>
      <c r="BY6" s="2">
        <f t="shared" si="8"/>
        <v>23</v>
      </c>
    </row>
    <row r="7" spans="1:125" x14ac:dyDescent="0.25">
      <c r="A7" s="33"/>
      <c r="B7" s="430"/>
      <c r="C7" s="318" t="s">
        <v>14</v>
      </c>
      <c r="D7" s="10">
        <v>2</v>
      </c>
      <c r="E7" s="10">
        <v>24</v>
      </c>
      <c r="F7" s="121">
        <v>0</v>
      </c>
      <c r="G7" s="10">
        <v>2</v>
      </c>
      <c r="H7" s="55">
        <v>1</v>
      </c>
      <c r="I7" s="2">
        <v>1</v>
      </c>
      <c r="J7" s="46">
        <v>0</v>
      </c>
      <c r="K7" s="64">
        <v>0</v>
      </c>
      <c r="L7" s="2">
        <v>0</v>
      </c>
      <c r="M7" s="2">
        <v>0</v>
      </c>
      <c r="N7" s="2">
        <v>0</v>
      </c>
      <c r="O7" s="2">
        <v>1</v>
      </c>
      <c r="P7" s="2">
        <v>0</v>
      </c>
      <c r="Q7" s="17">
        <v>0</v>
      </c>
      <c r="R7" s="55">
        <v>25</v>
      </c>
      <c r="S7" s="2">
        <v>0</v>
      </c>
      <c r="T7" s="2">
        <v>0</v>
      </c>
      <c r="U7" s="2">
        <v>1</v>
      </c>
      <c r="V7" s="2">
        <v>0</v>
      </c>
      <c r="W7" s="46">
        <v>0</v>
      </c>
      <c r="X7" s="62"/>
      <c r="Y7" s="39"/>
      <c r="Z7" s="39"/>
      <c r="AA7" s="39"/>
      <c r="AB7" s="39"/>
      <c r="AC7" s="63"/>
      <c r="AD7" s="56">
        <v>1</v>
      </c>
      <c r="AE7" s="32">
        <v>1</v>
      </c>
      <c r="AF7" s="32">
        <v>1</v>
      </c>
      <c r="AG7" s="32">
        <v>1</v>
      </c>
      <c r="AH7" s="32">
        <v>0</v>
      </c>
      <c r="AI7" s="32">
        <v>1</v>
      </c>
      <c r="AJ7" s="47">
        <v>1</v>
      </c>
      <c r="AK7" s="65">
        <v>0</v>
      </c>
      <c r="AL7" s="32">
        <v>1</v>
      </c>
      <c r="AM7" s="32">
        <v>2</v>
      </c>
      <c r="AN7" s="32">
        <v>0</v>
      </c>
      <c r="AO7" s="32">
        <v>2</v>
      </c>
      <c r="AP7" s="66">
        <v>3</v>
      </c>
      <c r="AQ7" s="65"/>
      <c r="AR7" s="32"/>
      <c r="AS7" s="32"/>
      <c r="AT7" s="32"/>
      <c r="AU7" s="32"/>
      <c r="AV7" s="66"/>
      <c r="AW7" s="55">
        <f t="shared" si="9"/>
        <v>1</v>
      </c>
      <c r="AX7" s="55">
        <f t="shared" si="10"/>
        <v>1</v>
      </c>
      <c r="AY7" s="55">
        <f t="shared" si="11"/>
        <v>1</v>
      </c>
      <c r="AZ7" s="55">
        <f t="shared" si="12"/>
        <v>1</v>
      </c>
      <c r="BA7" s="55">
        <f t="shared" si="13"/>
        <v>1</v>
      </c>
      <c r="BB7" s="55">
        <f t="shared" si="14"/>
        <v>1</v>
      </c>
      <c r="BC7" s="55">
        <f t="shared" si="15"/>
        <v>1</v>
      </c>
      <c r="BD7" s="55">
        <f t="shared" si="16"/>
        <v>25</v>
      </c>
      <c r="BE7" s="55">
        <f t="shared" si="17"/>
        <v>1</v>
      </c>
      <c r="BF7" s="55">
        <f t="shared" si="18"/>
        <v>2</v>
      </c>
      <c r="BG7" s="55">
        <f t="shared" si="19"/>
        <v>1</v>
      </c>
      <c r="BH7" s="55">
        <f t="shared" si="20"/>
        <v>2</v>
      </c>
      <c r="BI7" s="55">
        <f t="shared" si="21"/>
        <v>3</v>
      </c>
      <c r="BJ7" s="62"/>
      <c r="BK7" s="39"/>
      <c r="BL7" s="39"/>
      <c r="BM7" s="39"/>
      <c r="BN7" s="39"/>
      <c r="BO7" s="78"/>
      <c r="BP7" s="2">
        <v>1</v>
      </c>
      <c r="BQ7" s="2">
        <v>1</v>
      </c>
      <c r="BR7" s="2">
        <f t="shared" si="1"/>
        <v>2</v>
      </c>
      <c r="BS7" s="2">
        <f t="shared" si="2"/>
        <v>3</v>
      </c>
      <c r="BT7" s="2">
        <f t="shared" si="3"/>
        <v>0</v>
      </c>
      <c r="BU7" s="2">
        <f t="shared" si="4"/>
        <v>3</v>
      </c>
      <c r="BV7" s="46">
        <f t="shared" si="5"/>
        <v>4</v>
      </c>
      <c r="BW7" s="46">
        <f t="shared" si="6"/>
        <v>0</v>
      </c>
      <c r="BX7" s="46">
        <f t="shared" si="7"/>
        <v>0</v>
      </c>
      <c r="BY7" s="2">
        <f t="shared" si="8"/>
        <v>14</v>
      </c>
    </row>
    <row r="8" spans="1:125" s="33" customFormat="1" x14ac:dyDescent="0.25">
      <c r="B8" s="430"/>
      <c r="C8" s="302" t="s">
        <v>15</v>
      </c>
      <c r="D8" s="38">
        <v>5</v>
      </c>
      <c r="E8" s="38">
        <v>7</v>
      </c>
      <c r="F8" s="118">
        <v>0</v>
      </c>
      <c r="G8" s="38">
        <v>1</v>
      </c>
      <c r="H8" s="56">
        <v>1</v>
      </c>
      <c r="I8" s="32">
        <v>1</v>
      </c>
      <c r="J8" s="47">
        <v>0</v>
      </c>
      <c r="K8" s="65">
        <v>1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66">
        <v>0</v>
      </c>
      <c r="R8" s="56">
        <v>9</v>
      </c>
      <c r="S8" s="32">
        <v>0</v>
      </c>
      <c r="T8" s="32">
        <v>0</v>
      </c>
      <c r="U8" s="32">
        <v>1</v>
      </c>
      <c r="V8" s="32">
        <v>0</v>
      </c>
      <c r="W8" s="47">
        <v>0</v>
      </c>
      <c r="X8" s="65"/>
      <c r="Y8" s="32"/>
      <c r="Z8" s="32"/>
      <c r="AA8" s="32"/>
      <c r="AB8" s="32"/>
      <c r="AC8" s="66"/>
      <c r="AD8" s="56">
        <v>3</v>
      </c>
      <c r="AE8" s="32">
        <v>2</v>
      </c>
      <c r="AF8" s="32">
        <v>1</v>
      </c>
      <c r="AG8" s="32">
        <v>1</v>
      </c>
      <c r="AH8" s="32">
        <v>1</v>
      </c>
      <c r="AI8" s="32">
        <v>1</v>
      </c>
      <c r="AJ8" s="47">
        <v>1</v>
      </c>
      <c r="AK8" s="65">
        <v>0</v>
      </c>
      <c r="AL8" s="32">
        <v>1</v>
      </c>
      <c r="AM8" s="32">
        <v>1</v>
      </c>
      <c r="AN8" s="32">
        <v>0</v>
      </c>
      <c r="AO8" s="32">
        <v>1</v>
      </c>
      <c r="AP8" s="66">
        <v>2</v>
      </c>
      <c r="AQ8" s="65"/>
      <c r="AR8" s="32"/>
      <c r="AS8" s="32"/>
      <c r="AT8" s="32"/>
      <c r="AU8" s="32"/>
      <c r="AV8" s="66"/>
      <c r="AW8" s="56">
        <f t="shared" si="9"/>
        <v>4</v>
      </c>
      <c r="AX8" s="56">
        <f t="shared" si="10"/>
        <v>2</v>
      </c>
      <c r="AY8" s="56">
        <f t="shared" si="11"/>
        <v>1</v>
      </c>
      <c r="AZ8" s="56">
        <f t="shared" si="12"/>
        <v>1</v>
      </c>
      <c r="BA8" s="56">
        <f t="shared" si="13"/>
        <v>1</v>
      </c>
      <c r="BB8" s="56">
        <f t="shared" si="14"/>
        <v>1</v>
      </c>
      <c r="BC8" s="56">
        <f t="shared" si="15"/>
        <v>1</v>
      </c>
      <c r="BD8" s="56">
        <f t="shared" si="16"/>
        <v>9</v>
      </c>
      <c r="BE8" s="56">
        <f t="shared" si="17"/>
        <v>1</v>
      </c>
      <c r="BF8" s="56">
        <f t="shared" si="18"/>
        <v>1</v>
      </c>
      <c r="BG8" s="56">
        <f t="shared" si="19"/>
        <v>1</v>
      </c>
      <c r="BH8" s="56">
        <f t="shared" si="20"/>
        <v>1</v>
      </c>
      <c r="BI8" s="56">
        <f t="shared" si="21"/>
        <v>2</v>
      </c>
      <c r="BJ8" s="65"/>
      <c r="BK8" s="32"/>
      <c r="BL8" s="32"/>
      <c r="BM8" s="32"/>
      <c r="BN8" s="32"/>
      <c r="BO8" s="47"/>
      <c r="BP8" s="32">
        <f>+AD8</f>
        <v>3</v>
      </c>
      <c r="BQ8" s="32">
        <v>2</v>
      </c>
      <c r="BR8" s="2">
        <f t="shared" si="1"/>
        <v>1</v>
      </c>
      <c r="BS8" s="2">
        <f t="shared" si="2"/>
        <v>1</v>
      </c>
      <c r="BT8" s="2">
        <f t="shared" si="3"/>
        <v>1</v>
      </c>
      <c r="BU8" s="2">
        <f t="shared" si="4"/>
        <v>2</v>
      </c>
      <c r="BV8" s="46">
        <f t="shared" si="5"/>
        <v>3</v>
      </c>
      <c r="BW8" s="46">
        <f t="shared" si="6"/>
        <v>0</v>
      </c>
      <c r="BX8" s="46">
        <f t="shared" si="7"/>
        <v>0</v>
      </c>
      <c r="BY8" s="2">
        <f t="shared" si="8"/>
        <v>13</v>
      </c>
    </row>
    <row r="9" spans="1:125" x14ac:dyDescent="0.25">
      <c r="A9" s="33"/>
      <c r="B9" s="430"/>
      <c r="C9" s="318" t="s">
        <v>16</v>
      </c>
      <c r="D9" s="10">
        <v>1</v>
      </c>
      <c r="E9" s="10">
        <v>17</v>
      </c>
      <c r="F9" s="121">
        <v>0</v>
      </c>
      <c r="G9" s="10">
        <v>1</v>
      </c>
      <c r="H9" s="55">
        <v>0</v>
      </c>
      <c r="I9" s="2">
        <v>1</v>
      </c>
      <c r="J9" s="46">
        <v>0</v>
      </c>
      <c r="K9" s="64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17">
        <v>0</v>
      </c>
      <c r="R9" s="55">
        <v>17</v>
      </c>
      <c r="S9" s="2">
        <v>0</v>
      </c>
      <c r="T9" s="2">
        <v>0</v>
      </c>
      <c r="U9" s="2">
        <v>1</v>
      </c>
      <c r="V9" s="2">
        <v>0</v>
      </c>
      <c r="W9" s="46">
        <v>0</v>
      </c>
      <c r="X9" s="62"/>
      <c r="Y9" s="39"/>
      <c r="Z9" s="39"/>
      <c r="AA9" s="39"/>
      <c r="AB9" s="39"/>
      <c r="AC9" s="63"/>
      <c r="AD9" s="56">
        <v>1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47">
        <v>0</v>
      </c>
      <c r="AK9" s="65">
        <v>0</v>
      </c>
      <c r="AL9" s="32">
        <v>1</v>
      </c>
      <c r="AM9" s="32">
        <v>1</v>
      </c>
      <c r="AN9" s="32">
        <v>0</v>
      </c>
      <c r="AO9" s="32">
        <v>1</v>
      </c>
      <c r="AP9" s="66">
        <v>2</v>
      </c>
      <c r="AQ9" s="65"/>
      <c r="AR9" s="32"/>
      <c r="AS9" s="32"/>
      <c r="AT9" s="32"/>
      <c r="AU9" s="32"/>
      <c r="AV9" s="66"/>
      <c r="AW9" s="55">
        <f t="shared" si="9"/>
        <v>1</v>
      </c>
      <c r="AX9" s="55">
        <f t="shared" si="10"/>
        <v>0</v>
      </c>
      <c r="AY9" s="55">
        <f t="shared" si="11"/>
        <v>0</v>
      </c>
      <c r="AZ9" s="55">
        <f t="shared" si="12"/>
        <v>0</v>
      </c>
      <c r="BA9" s="55">
        <f t="shared" si="13"/>
        <v>0</v>
      </c>
      <c r="BB9" s="55">
        <f t="shared" si="14"/>
        <v>0</v>
      </c>
      <c r="BC9" s="55">
        <f t="shared" si="15"/>
        <v>0</v>
      </c>
      <c r="BD9" s="55">
        <f t="shared" si="16"/>
        <v>17</v>
      </c>
      <c r="BE9" s="55">
        <f t="shared" si="17"/>
        <v>1</v>
      </c>
      <c r="BF9" s="55">
        <f t="shared" si="18"/>
        <v>1</v>
      </c>
      <c r="BG9" s="55">
        <f t="shared" si="19"/>
        <v>1</v>
      </c>
      <c r="BH9" s="55">
        <f t="shared" si="20"/>
        <v>1</v>
      </c>
      <c r="BI9" s="55">
        <f t="shared" si="21"/>
        <v>2</v>
      </c>
      <c r="BJ9" s="62"/>
      <c r="BK9" s="39"/>
      <c r="BL9" s="39"/>
      <c r="BM9" s="39"/>
      <c r="BN9" s="39"/>
      <c r="BO9" s="78"/>
      <c r="BP9" s="2">
        <v>1</v>
      </c>
      <c r="BQ9" s="2">
        <v>0</v>
      </c>
      <c r="BR9" s="2">
        <f t="shared" si="1"/>
        <v>1</v>
      </c>
      <c r="BS9" s="2">
        <f t="shared" si="2"/>
        <v>1</v>
      </c>
      <c r="BT9" s="2">
        <f t="shared" si="3"/>
        <v>0</v>
      </c>
      <c r="BU9" s="2">
        <f t="shared" si="4"/>
        <v>1</v>
      </c>
      <c r="BV9" s="46">
        <f t="shared" si="5"/>
        <v>2</v>
      </c>
      <c r="BW9" s="46">
        <f t="shared" si="6"/>
        <v>0</v>
      </c>
      <c r="BX9" s="46">
        <f t="shared" si="7"/>
        <v>0</v>
      </c>
      <c r="BY9" s="2">
        <f t="shared" si="8"/>
        <v>6</v>
      </c>
    </row>
    <row r="10" spans="1:125" x14ac:dyDescent="0.25">
      <c r="A10" s="33"/>
      <c r="B10" s="430"/>
      <c r="C10" s="318" t="s">
        <v>17</v>
      </c>
      <c r="D10" s="10">
        <v>0</v>
      </c>
      <c r="E10" s="10">
        <v>11</v>
      </c>
      <c r="F10" s="121">
        <v>0</v>
      </c>
      <c r="G10" s="10">
        <v>1</v>
      </c>
      <c r="H10" s="55">
        <v>0</v>
      </c>
      <c r="I10" s="2">
        <v>1</v>
      </c>
      <c r="J10" s="46">
        <v>0</v>
      </c>
      <c r="K10" s="64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17">
        <v>0</v>
      </c>
      <c r="R10" s="55">
        <v>11</v>
      </c>
      <c r="S10" s="2">
        <v>0</v>
      </c>
      <c r="T10" s="2">
        <v>0</v>
      </c>
      <c r="U10" s="2">
        <v>1</v>
      </c>
      <c r="V10" s="2">
        <v>0</v>
      </c>
      <c r="W10" s="46">
        <v>0</v>
      </c>
      <c r="X10" s="62"/>
      <c r="Y10" s="39"/>
      <c r="Z10" s="39"/>
      <c r="AA10" s="39"/>
      <c r="AB10" s="39"/>
      <c r="AC10" s="63"/>
      <c r="AD10" s="56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47">
        <v>0</v>
      </c>
      <c r="AK10" s="65">
        <v>0</v>
      </c>
      <c r="AL10" s="32">
        <v>1</v>
      </c>
      <c r="AM10" s="32">
        <v>1</v>
      </c>
      <c r="AN10" s="32">
        <v>0</v>
      </c>
      <c r="AO10" s="32">
        <v>1</v>
      </c>
      <c r="AP10" s="66">
        <v>2</v>
      </c>
      <c r="AQ10" s="65"/>
      <c r="AR10" s="32"/>
      <c r="AS10" s="32"/>
      <c r="AT10" s="32"/>
      <c r="AU10" s="32"/>
      <c r="AV10" s="66"/>
      <c r="AW10" s="55">
        <f t="shared" si="9"/>
        <v>0</v>
      </c>
      <c r="AX10" s="55">
        <f t="shared" si="10"/>
        <v>0</v>
      </c>
      <c r="AY10" s="55">
        <f t="shared" si="11"/>
        <v>0</v>
      </c>
      <c r="AZ10" s="55">
        <f t="shared" si="12"/>
        <v>0</v>
      </c>
      <c r="BA10" s="55">
        <f t="shared" si="13"/>
        <v>0</v>
      </c>
      <c r="BB10" s="55">
        <f t="shared" si="14"/>
        <v>0</v>
      </c>
      <c r="BC10" s="55">
        <f t="shared" si="15"/>
        <v>0</v>
      </c>
      <c r="BD10" s="55">
        <f t="shared" si="16"/>
        <v>11</v>
      </c>
      <c r="BE10" s="55">
        <f t="shared" si="17"/>
        <v>1</v>
      </c>
      <c r="BF10" s="55">
        <f t="shared" si="18"/>
        <v>1</v>
      </c>
      <c r="BG10" s="55">
        <f t="shared" si="19"/>
        <v>1</v>
      </c>
      <c r="BH10" s="55">
        <f t="shared" si="20"/>
        <v>1</v>
      </c>
      <c r="BI10" s="55">
        <f t="shared" si="21"/>
        <v>2</v>
      </c>
      <c r="BJ10" s="62"/>
      <c r="BK10" s="39"/>
      <c r="BL10" s="39"/>
      <c r="BM10" s="39"/>
      <c r="BN10" s="39"/>
      <c r="BO10" s="78"/>
      <c r="BP10" s="2">
        <v>0</v>
      </c>
      <c r="BQ10" s="2">
        <v>0</v>
      </c>
      <c r="BR10" s="2">
        <f t="shared" si="1"/>
        <v>1</v>
      </c>
      <c r="BS10" s="2">
        <f t="shared" si="2"/>
        <v>1</v>
      </c>
      <c r="BT10" s="2">
        <f t="shared" si="3"/>
        <v>0</v>
      </c>
      <c r="BU10" s="2">
        <f t="shared" si="4"/>
        <v>1</v>
      </c>
      <c r="BV10" s="46">
        <f t="shared" si="5"/>
        <v>2</v>
      </c>
      <c r="BW10" s="46">
        <f t="shared" si="6"/>
        <v>0</v>
      </c>
      <c r="BX10" s="46">
        <f t="shared" si="7"/>
        <v>0</v>
      </c>
      <c r="BY10" s="2">
        <f t="shared" si="8"/>
        <v>5</v>
      </c>
    </row>
    <row r="11" spans="1:125" s="33" customFormat="1" x14ac:dyDescent="0.25">
      <c r="B11" s="430"/>
      <c r="C11" s="302" t="s">
        <v>18</v>
      </c>
      <c r="D11" s="38">
        <v>1</v>
      </c>
      <c r="E11" s="38">
        <v>16</v>
      </c>
      <c r="F11" s="118">
        <v>0</v>
      </c>
      <c r="G11" s="38">
        <v>1</v>
      </c>
      <c r="H11" s="56">
        <v>0</v>
      </c>
      <c r="I11" s="32">
        <v>1</v>
      </c>
      <c r="J11" s="47">
        <v>0</v>
      </c>
      <c r="K11" s="65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66">
        <v>0</v>
      </c>
      <c r="R11" s="56">
        <v>17</v>
      </c>
      <c r="S11" s="32">
        <v>0</v>
      </c>
      <c r="T11" s="32">
        <v>0</v>
      </c>
      <c r="U11" s="32">
        <v>1</v>
      </c>
      <c r="V11" s="32">
        <v>0</v>
      </c>
      <c r="W11" s="47">
        <v>0</v>
      </c>
      <c r="X11" s="62"/>
      <c r="Y11" s="39"/>
      <c r="Z11" s="39"/>
      <c r="AA11" s="39"/>
      <c r="AB11" s="39"/>
      <c r="AC11" s="63"/>
      <c r="AD11" s="56">
        <v>1</v>
      </c>
      <c r="AE11" s="32">
        <v>1</v>
      </c>
      <c r="AF11" s="32">
        <v>0</v>
      </c>
      <c r="AG11" s="32">
        <v>0</v>
      </c>
      <c r="AH11" s="32">
        <v>0</v>
      </c>
      <c r="AI11" s="32">
        <v>0</v>
      </c>
      <c r="AJ11" s="47">
        <v>0</v>
      </c>
      <c r="AK11" s="65">
        <v>0</v>
      </c>
      <c r="AL11" s="32">
        <v>1</v>
      </c>
      <c r="AM11" s="32">
        <v>1</v>
      </c>
      <c r="AN11" s="32">
        <v>0</v>
      </c>
      <c r="AO11" s="32">
        <v>1</v>
      </c>
      <c r="AP11" s="66">
        <v>2</v>
      </c>
      <c r="AQ11" s="65"/>
      <c r="AR11" s="32"/>
      <c r="AS11" s="32"/>
      <c r="AT11" s="32"/>
      <c r="AU11" s="32"/>
      <c r="AV11" s="66"/>
      <c r="AW11" s="55">
        <f t="shared" si="9"/>
        <v>1</v>
      </c>
      <c r="AX11" s="55">
        <f t="shared" si="10"/>
        <v>1</v>
      </c>
      <c r="AY11" s="55">
        <f t="shared" si="11"/>
        <v>0</v>
      </c>
      <c r="AZ11" s="55">
        <f t="shared" si="12"/>
        <v>0</v>
      </c>
      <c r="BA11" s="55">
        <f t="shared" si="13"/>
        <v>0</v>
      </c>
      <c r="BB11" s="55">
        <f t="shared" si="14"/>
        <v>0</v>
      </c>
      <c r="BC11" s="55">
        <f t="shared" si="15"/>
        <v>0</v>
      </c>
      <c r="BD11" s="55">
        <f t="shared" si="16"/>
        <v>17</v>
      </c>
      <c r="BE11" s="55">
        <f t="shared" si="17"/>
        <v>1</v>
      </c>
      <c r="BF11" s="55">
        <f t="shared" si="18"/>
        <v>1</v>
      </c>
      <c r="BG11" s="55">
        <f t="shared" si="19"/>
        <v>1</v>
      </c>
      <c r="BH11" s="55">
        <f t="shared" si="20"/>
        <v>1</v>
      </c>
      <c r="BI11" s="55">
        <f t="shared" si="21"/>
        <v>2</v>
      </c>
      <c r="BJ11" s="62"/>
      <c r="BK11" s="39"/>
      <c r="BL11" s="39"/>
      <c r="BM11" s="39"/>
      <c r="BN11" s="39"/>
      <c r="BO11" s="78"/>
      <c r="BP11" s="32">
        <v>1</v>
      </c>
      <c r="BQ11" s="32">
        <v>1</v>
      </c>
      <c r="BR11" s="2">
        <f t="shared" si="1"/>
        <v>1</v>
      </c>
      <c r="BS11" s="2">
        <f t="shared" si="2"/>
        <v>1</v>
      </c>
      <c r="BT11" s="2">
        <f t="shared" si="3"/>
        <v>0</v>
      </c>
      <c r="BU11" s="2">
        <f t="shared" si="4"/>
        <v>1</v>
      </c>
      <c r="BV11" s="46">
        <f t="shared" si="5"/>
        <v>2</v>
      </c>
      <c r="BW11" s="46">
        <f t="shared" si="6"/>
        <v>0</v>
      </c>
      <c r="BX11" s="46">
        <f t="shared" si="7"/>
        <v>0</v>
      </c>
      <c r="BY11" s="2">
        <f t="shared" si="8"/>
        <v>7</v>
      </c>
    </row>
    <row r="12" spans="1:125" x14ac:dyDescent="0.25">
      <c r="A12" s="33"/>
      <c r="B12" s="430"/>
      <c r="C12" s="318" t="s">
        <v>19</v>
      </c>
      <c r="D12" s="10">
        <v>2</v>
      </c>
      <c r="E12" s="10">
        <v>17</v>
      </c>
      <c r="F12" s="121">
        <v>0</v>
      </c>
      <c r="G12" s="10">
        <v>1</v>
      </c>
      <c r="H12" s="55">
        <v>0</v>
      </c>
      <c r="I12" s="2">
        <v>1</v>
      </c>
      <c r="J12" s="46">
        <v>0</v>
      </c>
      <c r="K12" s="64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17">
        <v>0</v>
      </c>
      <c r="R12" s="55">
        <v>17</v>
      </c>
      <c r="S12" s="2">
        <v>0</v>
      </c>
      <c r="T12" s="2">
        <v>0</v>
      </c>
      <c r="U12" s="2">
        <v>1</v>
      </c>
      <c r="V12" s="2">
        <v>0</v>
      </c>
      <c r="W12" s="46">
        <v>0</v>
      </c>
      <c r="X12" s="62"/>
      <c r="Y12" s="39"/>
      <c r="Z12" s="39"/>
      <c r="AA12" s="39"/>
      <c r="AB12" s="39"/>
      <c r="AC12" s="63"/>
      <c r="AD12" s="56">
        <v>1</v>
      </c>
      <c r="AE12" s="32">
        <v>1</v>
      </c>
      <c r="AF12" s="32">
        <v>0</v>
      </c>
      <c r="AG12" s="32">
        <v>0</v>
      </c>
      <c r="AH12" s="32">
        <v>0</v>
      </c>
      <c r="AI12" s="32">
        <v>0</v>
      </c>
      <c r="AJ12" s="47">
        <v>0</v>
      </c>
      <c r="AK12" s="65">
        <v>0</v>
      </c>
      <c r="AL12" s="32">
        <v>1</v>
      </c>
      <c r="AM12" s="32">
        <v>1</v>
      </c>
      <c r="AN12" s="32">
        <v>0</v>
      </c>
      <c r="AO12" s="32">
        <v>1</v>
      </c>
      <c r="AP12" s="66">
        <v>2</v>
      </c>
      <c r="AQ12" s="65"/>
      <c r="AR12" s="32"/>
      <c r="AS12" s="32"/>
      <c r="AT12" s="32"/>
      <c r="AU12" s="32"/>
      <c r="AV12" s="66"/>
      <c r="AW12" s="55">
        <f t="shared" si="9"/>
        <v>1</v>
      </c>
      <c r="AX12" s="55">
        <f t="shared" si="10"/>
        <v>1</v>
      </c>
      <c r="AY12" s="55">
        <f t="shared" si="11"/>
        <v>0</v>
      </c>
      <c r="AZ12" s="55">
        <f t="shared" si="12"/>
        <v>0</v>
      </c>
      <c r="BA12" s="55">
        <f t="shared" si="13"/>
        <v>0</v>
      </c>
      <c r="BB12" s="55">
        <f t="shared" si="14"/>
        <v>0</v>
      </c>
      <c r="BC12" s="55">
        <f t="shared" si="15"/>
        <v>0</v>
      </c>
      <c r="BD12" s="55">
        <f t="shared" si="16"/>
        <v>17</v>
      </c>
      <c r="BE12" s="55">
        <f t="shared" si="17"/>
        <v>1</v>
      </c>
      <c r="BF12" s="55">
        <f t="shared" si="18"/>
        <v>1</v>
      </c>
      <c r="BG12" s="55">
        <f t="shared" si="19"/>
        <v>1</v>
      </c>
      <c r="BH12" s="55">
        <f t="shared" si="20"/>
        <v>1</v>
      </c>
      <c r="BI12" s="55">
        <f t="shared" si="21"/>
        <v>2</v>
      </c>
      <c r="BJ12" s="62"/>
      <c r="BK12" s="39"/>
      <c r="BL12" s="39"/>
      <c r="BM12" s="39"/>
      <c r="BN12" s="39"/>
      <c r="BO12" s="78"/>
      <c r="BP12" s="2">
        <v>1</v>
      </c>
      <c r="BQ12" s="2">
        <v>1</v>
      </c>
      <c r="BR12" s="2">
        <f t="shared" si="1"/>
        <v>1</v>
      </c>
      <c r="BS12" s="2">
        <f t="shared" si="2"/>
        <v>1</v>
      </c>
      <c r="BT12" s="2">
        <f t="shared" si="3"/>
        <v>0</v>
      </c>
      <c r="BU12" s="2">
        <f t="shared" si="4"/>
        <v>1</v>
      </c>
      <c r="BV12" s="46">
        <f t="shared" si="5"/>
        <v>2</v>
      </c>
      <c r="BW12" s="46">
        <f t="shared" si="6"/>
        <v>0</v>
      </c>
      <c r="BX12" s="46">
        <f t="shared" si="7"/>
        <v>0</v>
      </c>
      <c r="BY12" s="2">
        <f t="shared" si="8"/>
        <v>7</v>
      </c>
    </row>
    <row r="13" spans="1:125" x14ac:dyDescent="0.25">
      <c r="A13" s="33"/>
      <c r="B13" s="431"/>
      <c r="C13" s="332" t="s">
        <v>20</v>
      </c>
      <c r="D13" s="12">
        <v>3</v>
      </c>
      <c r="E13" s="12">
        <v>6</v>
      </c>
      <c r="F13" s="122">
        <v>0</v>
      </c>
      <c r="G13" s="10">
        <v>1</v>
      </c>
      <c r="H13" s="60">
        <v>0</v>
      </c>
      <c r="I13" s="13">
        <v>1</v>
      </c>
      <c r="J13" s="51">
        <v>0</v>
      </c>
      <c r="K13" s="7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21">
        <v>0</v>
      </c>
      <c r="R13" s="60">
        <v>6</v>
      </c>
      <c r="S13" s="13">
        <v>0</v>
      </c>
      <c r="T13" s="13">
        <v>0</v>
      </c>
      <c r="U13" s="13">
        <v>1</v>
      </c>
      <c r="V13" s="13">
        <v>0</v>
      </c>
      <c r="W13" s="51">
        <v>0</v>
      </c>
      <c r="X13" s="80"/>
      <c r="Y13" s="44"/>
      <c r="Z13" s="44"/>
      <c r="AA13" s="44"/>
      <c r="AB13" s="44"/>
      <c r="AC13" s="81"/>
      <c r="AD13" s="339">
        <v>1</v>
      </c>
      <c r="AE13" s="330">
        <v>0</v>
      </c>
      <c r="AF13" s="330">
        <v>0</v>
      </c>
      <c r="AG13" s="330">
        <v>0</v>
      </c>
      <c r="AH13" s="330">
        <v>0</v>
      </c>
      <c r="AI13" s="330">
        <v>0</v>
      </c>
      <c r="AJ13" s="338">
        <v>0</v>
      </c>
      <c r="AK13" s="331">
        <v>0</v>
      </c>
      <c r="AL13" s="330">
        <v>1</v>
      </c>
      <c r="AM13" s="330">
        <v>1</v>
      </c>
      <c r="AN13" s="330">
        <v>0</v>
      </c>
      <c r="AO13" s="330">
        <v>1</v>
      </c>
      <c r="AP13" s="329">
        <v>1</v>
      </c>
      <c r="AQ13" s="331"/>
      <c r="AR13" s="330"/>
      <c r="AS13" s="330"/>
      <c r="AT13" s="330"/>
      <c r="AU13" s="330"/>
      <c r="AV13" s="329"/>
      <c r="AW13" s="55">
        <f t="shared" si="9"/>
        <v>1</v>
      </c>
      <c r="AX13" s="55">
        <f t="shared" si="10"/>
        <v>0</v>
      </c>
      <c r="AY13" s="55">
        <f t="shared" si="11"/>
        <v>0</v>
      </c>
      <c r="AZ13" s="55">
        <f t="shared" si="12"/>
        <v>0</v>
      </c>
      <c r="BA13" s="55">
        <f t="shared" si="13"/>
        <v>0</v>
      </c>
      <c r="BB13" s="55">
        <f t="shared" si="14"/>
        <v>0</v>
      </c>
      <c r="BC13" s="55">
        <f t="shared" si="15"/>
        <v>0</v>
      </c>
      <c r="BD13" s="55">
        <f t="shared" si="16"/>
        <v>6</v>
      </c>
      <c r="BE13" s="55">
        <f t="shared" si="17"/>
        <v>1</v>
      </c>
      <c r="BF13" s="55">
        <f t="shared" si="18"/>
        <v>1</v>
      </c>
      <c r="BG13" s="55">
        <f t="shared" si="19"/>
        <v>1</v>
      </c>
      <c r="BH13" s="55">
        <f t="shared" si="20"/>
        <v>1</v>
      </c>
      <c r="BI13" s="55">
        <f t="shared" si="21"/>
        <v>1</v>
      </c>
      <c r="BJ13" s="80"/>
      <c r="BK13" s="44"/>
      <c r="BL13" s="44"/>
      <c r="BM13" s="44"/>
      <c r="BN13" s="44"/>
      <c r="BO13" s="95"/>
      <c r="BP13" s="2">
        <v>1</v>
      </c>
      <c r="BQ13" s="2">
        <v>0</v>
      </c>
      <c r="BR13" s="2">
        <f t="shared" si="1"/>
        <v>12</v>
      </c>
      <c r="BS13" s="2">
        <f t="shared" si="2"/>
        <v>4</v>
      </c>
      <c r="BT13" s="2">
        <f t="shared" si="3"/>
        <v>0</v>
      </c>
      <c r="BU13" s="2">
        <f t="shared" si="4"/>
        <v>1</v>
      </c>
      <c r="BV13" s="46">
        <f t="shared" si="5"/>
        <v>1</v>
      </c>
      <c r="BW13" s="46">
        <f t="shared" si="6"/>
        <v>0</v>
      </c>
      <c r="BX13" s="46">
        <f t="shared" si="7"/>
        <v>0</v>
      </c>
      <c r="BY13" s="2">
        <f t="shared" si="8"/>
        <v>19</v>
      </c>
    </row>
    <row r="14" spans="1:125" s="222" customFormat="1" ht="21.75" thickBot="1" x14ac:dyDescent="0.4">
      <c r="A14" s="33"/>
      <c r="B14" s="441" t="s">
        <v>81</v>
      </c>
      <c r="C14" s="442"/>
      <c r="D14" s="355"/>
      <c r="E14" s="355"/>
      <c r="F14" s="354"/>
      <c r="G14" s="353"/>
      <c r="H14" s="352"/>
      <c r="I14" s="349"/>
      <c r="J14" s="351"/>
      <c r="K14" s="350"/>
      <c r="L14" s="349"/>
      <c r="M14" s="349"/>
      <c r="N14" s="349"/>
      <c r="O14" s="349"/>
      <c r="P14" s="349"/>
      <c r="Q14" s="348"/>
      <c r="R14" s="352"/>
      <c r="S14" s="349"/>
      <c r="T14" s="349"/>
      <c r="U14" s="349"/>
      <c r="V14" s="349"/>
      <c r="W14" s="351"/>
      <c r="X14" s="350"/>
      <c r="Y14" s="349"/>
      <c r="Z14" s="349"/>
      <c r="AA14" s="349"/>
      <c r="AB14" s="349"/>
      <c r="AC14" s="348"/>
      <c r="AD14" s="347">
        <f t="shared" ref="AD14:AO14" si="22">SUM(AD5:AD13)</f>
        <v>10</v>
      </c>
      <c r="AE14" s="346">
        <f t="shared" si="22"/>
        <v>7</v>
      </c>
      <c r="AF14" s="346">
        <f t="shared" si="22"/>
        <v>3</v>
      </c>
      <c r="AG14" s="346">
        <f t="shared" si="22"/>
        <v>3</v>
      </c>
      <c r="AH14" s="346">
        <f t="shared" si="22"/>
        <v>1</v>
      </c>
      <c r="AI14" s="346">
        <f t="shared" si="22"/>
        <v>3</v>
      </c>
      <c r="AJ14" s="345">
        <f t="shared" si="22"/>
        <v>3</v>
      </c>
      <c r="AK14" s="345">
        <f t="shared" si="22"/>
        <v>0</v>
      </c>
      <c r="AL14" s="345">
        <f t="shared" si="22"/>
        <v>9</v>
      </c>
      <c r="AM14" s="345">
        <f t="shared" si="22"/>
        <v>13</v>
      </c>
      <c r="AN14" s="345">
        <f t="shared" si="22"/>
        <v>0</v>
      </c>
      <c r="AO14" s="345">
        <f t="shared" si="22"/>
        <v>13</v>
      </c>
      <c r="AP14" s="345">
        <f t="shared" ref="AP14:BW14" si="23">SUM(AP4:AP13)</f>
        <v>24</v>
      </c>
      <c r="AQ14" s="345">
        <f t="shared" si="23"/>
        <v>0</v>
      </c>
      <c r="AR14" s="345">
        <f t="shared" si="23"/>
        <v>3</v>
      </c>
      <c r="AS14" s="345">
        <f t="shared" si="23"/>
        <v>8</v>
      </c>
      <c r="AT14" s="345">
        <f t="shared" si="23"/>
        <v>0</v>
      </c>
      <c r="AU14" s="345">
        <f t="shared" si="23"/>
        <v>8</v>
      </c>
      <c r="AV14" s="345">
        <f t="shared" si="23"/>
        <v>22</v>
      </c>
      <c r="AW14" s="240">
        <f t="shared" si="23"/>
        <v>11</v>
      </c>
      <c r="AX14" s="240">
        <f t="shared" si="23"/>
        <v>7</v>
      </c>
      <c r="AY14" s="240">
        <f t="shared" si="23"/>
        <v>3</v>
      </c>
      <c r="AZ14" s="240">
        <f t="shared" si="23"/>
        <v>3</v>
      </c>
      <c r="BA14" s="240">
        <f t="shared" si="23"/>
        <v>4</v>
      </c>
      <c r="BB14" s="240">
        <f t="shared" si="23"/>
        <v>3</v>
      </c>
      <c r="BC14" s="240">
        <f t="shared" si="23"/>
        <v>3</v>
      </c>
      <c r="BD14" s="240">
        <f t="shared" si="23"/>
        <v>195</v>
      </c>
      <c r="BE14" s="240">
        <f t="shared" si="23"/>
        <v>9</v>
      </c>
      <c r="BF14" s="240">
        <f t="shared" si="23"/>
        <v>13</v>
      </c>
      <c r="BG14" s="240">
        <f t="shared" si="23"/>
        <v>12</v>
      </c>
      <c r="BH14" s="240">
        <f t="shared" si="23"/>
        <v>13</v>
      </c>
      <c r="BI14" s="240">
        <f t="shared" si="23"/>
        <v>24</v>
      </c>
      <c r="BJ14" s="240">
        <f t="shared" si="23"/>
        <v>214</v>
      </c>
      <c r="BK14" s="240">
        <f t="shared" si="23"/>
        <v>3</v>
      </c>
      <c r="BL14" s="240">
        <f t="shared" si="23"/>
        <v>8</v>
      </c>
      <c r="BM14" s="240">
        <f t="shared" si="23"/>
        <v>8</v>
      </c>
      <c r="BN14" s="240">
        <f t="shared" si="23"/>
        <v>8</v>
      </c>
      <c r="BO14" s="240">
        <f t="shared" si="23"/>
        <v>22</v>
      </c>
      <c r="BP14" s="255">
        <f t="shared" si="23"/>
        <v>10</v>
      </c>
      <c r="BQ14" s="255">
        <f t="shared" si="23"/>
        <v>7</v>
      </c>
      <c r="BR14" s="255">
        <f t="shared" si="23"/>
        <v>27</v>
      </c>
      <c r="BS14" s="255">
        <f t="shared" si="23"/>
        <v>27</v>
      </c>
      <c r="BT14" s="255">
        <f t="shared" si="23"/>
        <v>1</v>
      </c>
      <c r="BU14" s="255">
        <f t="shared" si="23"/>
        <v>24</v>
      </c>
      <c r="BV14" s="256">
        <f t="shared" si="23"/>
        <v>49</v>
      </c>
      <c r="BW14" s="255">
        <f t="shared" si="23"/>
        <v>0</v>
      </c>
      <c r="BX14" s="255"/>
      <c r="BY14" s="255">
        <f>SUM(BY4:BY13)</f>
        <v>145</v>
      </c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</row>
    <row r="15" spans="1:125" x14ac:dyDescent="0.25">
      <c r="A15" s="33"/>
      <c r="B15" s="432" t="s">
        <v>4</v>
      </c>
      <c r="C15" s="319" t="s">
        <v>11</v>
      </c>
      <c r="D15" s="27">
        <v>0</v>
      </c>
      <c r="E15" s="27">
        <v>0</v>
      </c>
      <c r="F15" s="120">
        <v>955</v>
      </c>
      <c r="G15" s="10">
        <v>36</v>
      </c>
      <c r="H15" s="59">
        <v>0</v>
      </c>
      <c r="I15" s="15">
        <v>0</v>
      </c>
      <c r="J15" s="50">
        <v>26</v>
      </c>
      <c r="K15" s="71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72">
        <v>0</v>
      </c>
      <c r="R15" s="59">
        <v>0</v>
      </c>
      <c r="S15" s="15">
        <v>0</v>
      </c>
      <c r="T15" s="15">
        <v>0</v>
      </c>
      <c r="U15" s="15">
        <v>0</v>
      </c>
      <c r="V15" s="15">
        <v>0</v>
      </c>
      <c r="W15" s="50">
        <v>0</v>
      </c>
      <c r="X15" s="74">
        <v>135</v>
      </c>
      <c r="Y15" s="15">
        <v>26</v>
      </c>
      <c r="Z15" s="15">
        <v>0</v>
      </c>
      <c r="AA15" s="15">
        <v>26</v>
      </c>
      <c r="AB15" s="15">
        <v>0</v>
      </c>
      <c r="AC15" s="16">
        <v>0</v>
      </c>
      <c r="AD15" s="344"/>
      <c r="AE15" s="341"/>
      <c r="AF15" s="341"/>
      <c r="AG15" s="341"/>
      <c r="AH15" s="341"/>
      <c r="AI15" s="341"/>
      <c r="AJ15" s="343"/>
      <c r="AK15" s="342"/>
      <c r="AL15" s="341"/>
      <c r="AM15" s="341"/>
      <c r="AN15" s="341"/>
      <c r="AO15" s="341"/>
      <c r="AP15" s="340"/>
      <c r="AQ15" s="342">
        <v>804</v>
      </c>
      <c r="AR15" s="341">
        <f>J15-Y15</f>
        <v>0</v>
      </c>
      <c r="AS15" s="341">
        <f>J15-Z15</f>
        <v>26</v>
      </c>
      <c r="AT15" s="341">
        <f>J15-AA15</f>
        <v>0</v>
      </c>
      <c r="AU15" s="341">
        <f>J15-AB15</f>
        <v>26</v>
      </c>
      <c r="AV15" s="340">
        <f>(J15-AC15)*4</f>
        <v>104</v>
      </c>
      <c r="AW15" s="79"/>
      <c r="AX15" s="45"/>
      <c r="AY15" s="45"/>
      <c r="AZ15" s="45"/>
      <c r="BA15" s="45"/>
      <c r="BB15" s="45"/>
      <c r="BC15" s="82"/>
      <c r="BD15" s="84"/>
      <c r="BE15" s="45"/>
      <c r="BF15" s="45"/>
      <c r="BG15" s="45"/>
      <c r="BH15" s="45"/>
      <c r="BI15" s="85"/>
      <c r="BJ15" s="74">
        <v>804</v>
      </c>
      <c r="BK15" s="15">
        <f>AC15-AR15</f>
        <v>0</v>
      </c>
      <c r="BL15" s="15">
        <f>AC15-AS15</f>
        <v>-26</v>
      </c>
      <c r="BM15" s="15">
        <f>AC15-AT15</f>
        <v>0</v>
      </c>
      <c r="BN15" s="15">
        <f>AC15-AU15</f>
        <v>-26</v>
      </c>
      <c r="BO15" s="50">
        <f>(AC15-AV15)*4</f>
        <v>-416</v>
      </c>
      <c r="BP15" s="2"/>
      <c r="BQ15" s="2"/>
      <c r="BR15" s="2">
        <f t="shared" ref="BR15:BV18" si="24">+AR15+AL15+AF15</f>
        <v>0</v>
      </c>
      <c r="BS15" s="2">
        <f t="shared" si="24"/>
        <v>26</v>
      </c>
      <c r="BT15" s="2">
        <f t="shared" si="24"/>
        <v>0</v>
      </c>
      <c r="BU15" s="2">
        <f t="shared" si="24"/>
        <v>26</v>
      </c>
      <c r="BV15" s="46">
        <f t="shared" si="24"/>
        <v>104</v>
      </c>
      <c r="BW15" s="46">
        <f>+AK15</f>
        <v>0</v>
      </c>
      <c r="BX15" s="46">
        <f>+AQ15</f>
        <v>804</v>
      </c>
      <c r="BY15" s="2">
        <f>SUM(BP15:BX15)</f>
        <v>960</v>
      </c>
    </row>
    <row r="16" spans="1:125" x14ac:dyDescent="0.25">
      <c r="A16" s="33"/>
      <c r="B16" s="426"/>
      <c r="C16" s="318" t="s">
        <v>21</v>
      </c>
      <c r="D16" s="10">
        <v>0</v>
      </c>
      <c r="E16" s="10">
        <v>416</v>
      </c>
      <c r="F16" s="121">
        <v>0</v>
      </c>
      <c r="G16" s="10">
        <v>16</v>
      </c>
      <c r="H16" s="55"/>
      <c r="I16" s="2">
        <v>13</v>
      </c>
      <c r="J16" s="46">
        <v>0</v>
      </c>
      <c r="K16" s="64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17">
        <v>0</v>
      </c>
      <c r="R16" s="55">
        <v>402</v>
      </c>
      <c r="S16" s="2">
        <v>13</v>
      </c>
      <c r="T16" s="2">
        <v>0</v>
      </c>
      <c r="U16" s="2">
        <v>13</v>
      </c>
      <c r="V16" s="2">
        <v>0</v>
      </c>
      <c r="W16" s="46">
        <v>0</v>
      </c>
      <c r="X16" s="64">
        <v>0</v>
      </c>
      <c r="Y16" s="2">
        <v>0</v>
      </c>
      <c r="Z16" s="2">
        <v>0</v>
      </c>
      <c r="AA16" s="2">
        <v>0</v>
      </c>
      <c r="AB16" s="2">
        <v>0</v>
      </c>
      <c r="AC16" s="17">
        <v>0</v>
      </c>
      <c r="AD16" s="56"/>
      <c r="AE16" s="32"/>
      <c r="AF16" s="32"/>
      <c r="AG16" s="32"/>
      <c r="AH16" s="32"/>
      <c r="AI16" s="32"/>
      <c r="AJ16" s="47"/>
      <c r="AK16" s="65">
        <v>0</v>
      </c>
      <c r="AL16" s="32">
        <f>+I16-S16</f>
        <v>0</v>
      </c>
      <c r="AM16" s="32">
        <f>+I16-T16</f>
        <v>13</v>
      </c>
      <c r="AN16" s="32">
        <f>+I16-U16</f>
        <v>0</v>
      </c>
      <c r="AO16" s="32">
        <f>I16-V16</f>
        <v>13</v>
      </c>
      <c r="AP16" s="66">
        <f>(I16-W16)*4</f>
        <v>52</v>
      </c>
      <c r="AQ16" s="65">
        <v>0</v>
      </c>
      <c r="AR16" s="32">
        <v>0</v>
      </c>
      <c r="AS16" s="32">
        <v>0</v>
      </c>
      <c r="AT16" s="32">
        <v>0</v>
      </c>
      <c r="AU16" s="32">
        <v>0</v>
      </c>
      <c r="AV16" s="66">
        <v>0</v>
      </c>
      <c r="AW16" s="54"/>
      <c r="AX16" s="39"/>
      <c r="AY16" s="39"/>
      <c r="AZ16" s="39"/>
      <c r="BA16" s="39"/>
      <c r="BB16" s="39"/>
      <c r="BC16" s="78"/>
      <c r="BD16" s="64">
        <v>0</v>
      </c>
      <c r="BE16" s="2">
        <f>+AB16-AL16</f>
        <v>0</v>
      </c>
      <c r="BF16" s="2">
        <f>+AB16-AM16</f>
        <v>-13</v>
      </c>
      <c r="BG16" s="2">
        <f>+AB16-AN16</f>
        <v>0</v>
      </c>
      <c r="BH16" s="2">
        <f>AB16-AO16</f>
        <v>-13</v>
      </c>
      <c r="BI16" s="17">
        <f>(AB16-AP16)*4</f>
        <v>-208</v>
      </c>
      <c r="BJ16" s="64">
        <v>0</v>
      </c>
      <c r="BK16" s="2">
        <v>0</v>
      </c>
      <c r="BL16" s="2">
        <v>0</v>
      </c>
      <c r="BM16" s="2">
        <v>0</v>
      </c>
      <c r="BN16" s="2">
        <v>0</v>
      </c>
      <c r="BO16" s="46">
        <v>0</v>
      </c>
      <c r="BP16" s="2"/>
      <c r="BQ16" s="2"/>
      <c r="BR16" s="2">
        <f t="shared" si="24"/>
        <v>0</v>
      </c>
      <c r="BS16" s="2">
        <f t="shared" si="24"/>
        <v>13</v>
      </c>
      <c r="BT16" s="2">
        <f t="shared" si="24"/>
        <v>0</v>
      </c>
      <c r="BU16" s="2">
        <f t="shared" si="24"/>
        <v>13</v>
      </c>
      <c r="BV16" s="46">
        <f t="shared" si="24"/>
        <v>52</v>
      </c>
      <c r="BW16" s="46">
        <f>+AK16</f>
        <v>0</v>
      </c>
      <c r="BX16" s="46">
        <f>+AQ16</f>
        <v>0</v>
      </c>
      <c r="BY16" s="2">
        <f>SUM(BP16:BX16)</f>
        <v>78</v>
      </c>
    </row>
    <row r="17" spans="1:125" x14ac:dyDescent="0.25">
      <c r="A17" s="33"/>
      <c r="B17" s="433"/>
      <c r="C17" s="318" t="s">
        <v>54</v>
      </c>
      <c r="D17" s="12">
        <v>26</v>
      </c>
      <c r="E17" s="12">
        <v>110</v>
      </c>
      <c r="F17" s="122">
        <v>0</v>
      </c>
      <c r="G17" s="10">
        <v>2</v>
      </c>
      <c r="H17" s="60">
        <v>1</v>
      </c>
      <c r="I17" s="13">
        <v>0</v>
      </c>
      <c r="J17" s="51">
        <v>0</v>
      </c>
      <c r="K17" s="73">
        <v>8</v>
      </c>
      <c r="L17" s="13">
        <v>2</v>
      </c>
      <c r="M17" s="13">
        <v>1</v>
      </c>
      <c r="N17" s="13">
        <v>0</v>
      </c>
      <c r="O17" s="13">
        <v>1</v>
      </c>
      <c r="P17" s="13">
        <v>0</v>
      </c>
      <c r="Q17" s="21">
        <v>0</v>
      </c>
      <c r="R17" s="60">
        <v>110</v>
      </c>
      <c r="S17" s="13">
        <v>3</v>
      </c>
      <c r="T17" s="13">
        <v>0</v>
      </c>
      <c r="U17" s="13">
        <v>3</v>
      </c>
      <c r="V17" s="13">
        <v>0</v>
      </c>
      <c r="W17" s="51">
        <v>0</v>
      </c>
      <c r="X17" s="80"/>
      <c r="Y17" s="44"/>
      <c r="Z17" s="44"/>
      <c r="AA17" s="44"/>
      <c r="AB17" s="44"/>
      <c r="AC17" s="81"/>
      <c r="AD17" s="60">
        <v>0</v>
      </c>
      <c r="AE17" s="330">
        <v>0</v>
      </c>
      <c r="AF17" s="330">
        <v>0</v>
      </c>
      <c r="AG17" s="330">
        <v>0</v>
      </c>
      <c r="AH17" s="330">
        <v>0</v>
      </c>
      <c r="AI17" s="330">
        <v>2</v>
      </c>
      <c r="AJ17" s="338">
        <v>3</v>
      </c>
      <c r="AK17" s="331">
        <v>0</v>
      </c>
      <c r="AL17" s="330">
        <v>0</v>
      </c>
      <c r="AM17" s="330">
        <v>0</v>
      </c>
      <c r="AN17" s="330">
        <v>0</v>
      </c>
      <c r="AO17" s="330">
        <v>3</v>
      </c>
      <c r="AP17" s="329">
        <v>3</v>
      </c>
      <c r="AQ17" s="65">
        <v>0</v>
      </c>
      <c r="AR17" s="32">
        <v>0</v>
      </c>
      <c r="AS17" s="32">
        <v>0</v>
      </c>
      <c r="AT17" s="32">
        <v>0</v>
      </c>
      <c r="AU17" s="32">
        <v>0</v>
      </c>
      <c r="AV17" s="66">
        <v>0</v>
      </c>
      <c r="AW17" s="60">
        <f t="shared" ref="AW17:BC18" si="25">+AD17+K17</f>
        <v>8</v>
      </c>
      <c r="AX17" s="60">
        <f t="shared" si="25"/>
        <v>2</v>
      </c>
      <c r="AY17" s="60">
        <f t="shared" si="25"/>
        <v>1</v>
      </c>
      <c r="AZ17" s="60">
        <f t="shared" si="25"/>
        <v>0</v>
      </c>
      <c r="BA17" s="60">
        <f t="shared" si="25"/>
        <v>1</v>
      </c>
      <c r="BB17" s="60">
        <f t="shared" si="25"/>
        <v>2</v>
      </c>
      <c r="BC17" s="60">
        <f t="shared" si="25"/>
        <v>3</v>
      </c>
      <c r="BD17" s="73">
        <v>0</v>
      </c>
      <c r="BE17" s="13">
        <v>0</v>
      </c>
      <c r="BF17" s="13">
        <v>0</v>
      </c>
      <c r="BG17" s="13">
        <v>0</v>
      </c>
      <c r="BH17" s="13">
        <v>3</v>
      </c>
      <c r="BI17" s="21">
        <v>3</v>
      </c>
      <c r="BJ17" s="64">
        <v>0</v>
      </c>
      <c r="BK17" s="2">
        <v>0</v>
      </c>
      <c r="BL17" s="2">
        <v>0</v>
      </c>
      <c r="BM17" s="2">
        <v>0</v>
      </c>
      <c r="BN17" s="2">
        <v>0</v>
      </c>
      <c r="BO17" s="46">
        <v>0</v>
      </c>
      <c r="BP17" s="2"/>
      <c r="BQ17" s="2"/>
      <c r="BR17" s="2">
        <f t="shared" si="24"/>
        <v>0</v>
      </c>
      <c r="BS17" s="2">
        <f t="shared" si="24"/>
        <v>0</v>
      </c>
      <c r="BT17" s="2">
        <f t="shared" si="24"/>
        <v>0</v>
      </c>
      <c r="BU17" s="2">
        <f t="shared" si="24"/>
        <v>5</v>
      </c>
      <c r="BV17" s="46">
        <f t="shared" si="24"/>
        <v>6</v>
      </c>
      <c r="BW17" s="46">
        <f>+AK17</f>
        <v>0</v>
      </c>
      <c r="BX17" s="46">
        <f>+AQ17</f>
        <v>0</v>
      </c>
      <c r="BY17" s="2">
        <f>SUM(BP17:BX17)</f>
        <v>11</v>
      </c>
    </row>
    <row r="18" spans="1:125" x14ac:dyDescent="0.25">
      <c r="A18" s="33"/>
      <c r="B18" s="433"/>
      <c r="C18" s="332" t="s">
        <v>22</v>
      </c>
      <c r="D18" s="12">
        <v>77</v>
      </c>
      <c r="E18" s="12">
        <v>0</v>
      </c>
      <c r="F18" s="122">
        <v>0</v>
      </c>
      <c r="G18" s="10">
        <v>2</v>
      </c>
      <c r="H18" s="60">
        <v>3</v>
      </c>
      <c r="I18" s="13">
        <v>0</v>
      </c>
      <c r="J18" s="51">
        <v>0</v>
      </c>
      <c r="K18" s="73">
        <v>26</v>
      </c>
      <c r="L18" s="13">
        <v>0</v>
      </c>
      <c r="M18" s="13">
        <v>0</v>
      </c>
      <c r="N18" s="13">
        <v>0</v>
      </c>
      <c r="O18" s="13">
        <v>3</v>
      </c>
      <c r="P18" s="13">
        <v>4</v>
      </c>
      <c r="Q18" s="21">
        <v>0</v>
      </c>
      <c r="R18" s="60">
        <v>0</v>
      </c>
      <c r="S18" s="13">
        <v>0</v>
      </c>
      <c r="T18" s="13">
        <v>0</v>
      </c>
      <c r="U18" s="13">
        <v>0</v>
      </c>
      <c r="V18" s="13">
        <v>0</v>
      </c>
      <c r="W18" s="51">
        <v>0</v>
      </c>
      <c r="X18" s="73">
        <v>0</v>
      </c>
      <c r="Y18" s="13">
        <v>0</v>
      </c>
      <c r="Z18" s="13">
        <v>0</v>
      </c>
      <c r="AA18" s="13">
        <v>0</v>
      </c>
      <c r="AB18" s="13">
        <v>0</v>
      </c>
      <c r="AC18" s="21">
        <v>0</v>
      </c>
      <c r="AD18" s="60">
        <v>0</v>
      </c>
      <c r="AE18" s="330">
        <v>0</v>
      </c>
      <c r="AF18" s="330">
        <v>3</v>
      </c>
      <c r="AG18" s="330">
        <v>3</v>
      </c>
      <c r="AH18" s="330">
        <v>0</v>
      </c>
      <c r="AI18" s="330">
        <v>2</v>
      </c>
      <c r="AJ18" s="338">
        <v>8</v>
      </c>
      <c r="AK18" s="331">
        <v>0</v>
      </c>
      <c r="AL18" s="330">
        <v>0</v>
      </c>
      <c r="AM18" s="330">
        <v>0</v>
      </c>
      <c r="AN18" s="330">
        <v>0</v>
      </c>
      <c r="AO18" s="330">
        <v>0</v>
      </c>
      <c r="AP18" s="329">
        <v>0</v>
      </c>
      <c r="AQ18" s="65">
        <v>0</v>
      </c>
      <c r="AR18" s="32">
        <v>0</v>
      </c>
      <c r="AS18" s="32">
        <v>0</v>
      </c>
      <c r="AT18" s="32">
        <v>0</v>
      </c>
      <c r="AU18" s="32">
        <v>0</v>
      </c>
      <c r="AV18" s="66">
        <v>0</v>
      </c>
      <c r="AW18" s="60">
        <f t="shared" si="25"/>
        <v>26</v>
      </c>
      <c r="AX18" s="60">
        <f t="shared" si="25"/>
        <v>0</v>
      </c>
      <c r="AY18" s="60">
        <f t="shared" si="25"/>
        <v>3</v>
      </c>
      <c r="AZ18" s="60">
        <f t="shared" si="25"/>
        <v>3</v>
      </c>
      <c r="BA18" s="60">
        <f t="shared" si="25"/>
        <v>3</v>
      </c>
      <c r="BB18" s="60">
        <f t="shared" si="25"/>
        <v>6</v>
      </c>
      <c r="BC18" s="60">
        <f t="shared" si="25"/>
        <v>8</v>
      </c>
      <c r="BD18" s="73">
        <v>0</v>
      </c>
      <c r="BE18" s="13">
        <v>0</v>
      </c>
      <c r="BF18" s="13">
        <v>0</v>
      </c>
      <c r="BG18" s="13">
        <v>0</v>
      </c>
      <c r="BH18" s="13">
        <v>0</v>
      </c>
      <c r="BI18" s="21">
        <v>0</v>
      </c>
      <c r="BJ18" s="64">
        <v>0</v>
      </c>
      <c r="BK18" s="2">
        <v>0</v>
      </c>
      <c r="BL18" s="2">
        <v>0</v>
      </c>
      <c r="BM18" s="2">
        <v>0</v>
      </c>
      <c r="BN18" s="2">
        <v>0</v>
      </c>
      <c r="BO18" s="46">
        <v>0</v>
      </c>
      <c r="BP18" s="2"/>
      <c r="BQ18" s="2"/>
      <c r="BR18" s="2">
        <f t="shared" si="24"/>
        <v>3</v>
      </c>
      <c r="BS18" s="2">
        <f t="shared" si="24"/>
        <v>3</v>
      </c>
      <c r="BT18" s="2">
        <f t="shared" si="24"/>
        <v>0</v>
      </c>
      <c r="BU18" s="2">
        <f t="shared" si="24"/>
        <v>2</v>
      </c>
      <c r="BV18" s="46">
        <f t="shared" si="24"/>
        <v>8</v>
      </c>
      <c r="BW18" s="46">
        <f>+AK18</f>
        <v>0</v>
      </c>
      <c r="BX18" s="46">
        <f>+AQ18</f>
        <v>0</v>
      </c>
      <c r="BY18" s="2">
        <f>SUM(BP18:BX18)</f>
        <v>16</v>
      </c>
    </row>
    <row r="19" spans="1:125" s="222" customFormat="1" ht="21.75" thickBot="1" x14ac:dyDescent="0.4">
      <c r="A19" s="33"/>
      <c r="B19" s="443" t="s">
        <v>81</v>
      </c>
      <c r="C19" s="444"/>
      <c r="D19" s="328"/>
      <c r="E19" s="328"/>
      <c r="F19" s="327"/>
      <c r="G19" s="315"/>
      <c r="H19" s="334">
        <f t="shared" ref="H19:AV19" si="26">SUM(H15:H18)</f>
        <v>4</v>
      </c>
      <c r="I19" s="334">
        <f t="shared" si="26"/>
        <v>13</v>
      </c>
      <c r="J19" s="334">
        <f t="shared" si="26"/>
        <v>26</v>
      </c>
      <c r="K19" s="334">
        <f t="shared" si="26"/>
        <v>34</v>
      </c>
      <c r="L19" s="334">
        <f t="shared" si="26"/>
        <v>2</v>
      </c>
      <c r="M19" s="334">
        <f t="shared" si="26"/>
        <v>1</v>
      </c>
      <c r="N19" s="334">
        <f t="shared" si="26"/>
        <v>0</v>
      </c>
      <c r="O19" s="334">
        <f t="shared" si="26"/>
        <v>4</v>
      </c>
      <c r="P19" s="334">
        <f t="shared" si="26"/>
        <v>4</v>
      </c>
      <c r="Q19" s="334">
        <f t="shared" si="26"/>
        <v>0</v>
      </c>
      <c r="R19" s="334">
        <f t="shared" si="26"/>
        <v>512</v>
      </c>
      <c r="S19" s="334">
        <f t="shared" si="26"/>
        <v>16</v>
      </c>
      <c r="T19" s="334">
        <f t="shared" si="26"/>
        <v>0</v>
      </c>
      <c r="U19" s="334">
        <f t="shared" si="26"/>
        <v>16</v>
      </c>
      <c r="V19" s="334">
        <f t="shared" si="26"/>
        <v>0</v>
      </c>
      <c r="W19" s="334">
        <f t="shared" si="26"/>
        <v>0</v>
      </c>
      <c r="X19" s="334">
        <f t="shared" si="26"/>
        <v>135</v>
      </c>
      <c r="Y19" s="334">
        <f t="shared" si="26"/>
        <v>26</v>
      </c>
      <c r="Z19" s="334">
        <f t="shared" si="26"/>
        <v>0</v>
      </c>
      <c r="AA19" s="334">
        <f t="shared" si="26"/>
        <v>26</v>
      </c>
      <c r="AB19" s="334">
        <f t="shared" si="26"/>
        <v>0</v>
      </c>
      <c r="AC19" s="334">
        <f t="shared" si="26"/>
        <v>0</v>
      </c>
      <c r="AD19" s="334">
        <f t="shared" si="26"/>
        <v>0</v>
      </c>
      <c r="AE19" s="334">
        <f t="shared" si="26"/>
        <v>0</v>
      </c>
      <c r="AF19" s="334">
        <f t="shared" si="26"/>
        <v>3</v>
      </c>
      <c r="AG19" s="334">
        <f t="shared" si="26"/>
        <v>3</v>
      </c>
      <c r="AH19" s="334">
        <f t="shared" si="26"/>
        <v>0</v>
      </c>
      <c r="AI19" s="334">
        <f t="shared" si="26"/>
        <v>4</v>
      </c>
      <c r="AJ19" s="334">
        <f t="shared" si="26"/>
        <v>11</v>
      </c>
      <c r="AK19" s="334">
        <f t="shared" si="26"/>
        <v>0</v>
      </c>
      <c r="AL19" s="334">
        <f t="shared" si="26"/>
        <v>0</v>
      </c>
      <c r="AM19" s="334">
        <f t="shared" si="26"/>
        <v>13</v>
      </c>
      <c r="AN19" s="334">
        <f t="shared" si="26"/>
        <v>0</v>
      </c>
      <c r="AO19" s="334">
        <f t="shared" si="26"/>
        <v>16</v>
      </c>
      <c r="AP19" s="334">
        <f t="shared" si="26"/>
        <v>55</v>
      </c>
      <c r="AQ19" s="334">
        <f t="shared" si="26"/>
        <v>804</v>
      </c>
      <c r="AR19" s="334">
        <f t="shared" si="26"/>
        <v>0</v>
      </c>
      <c r="AS19" s="334">
        <f t="shared" si="26"/>
        <v>26</v>
      </c>
      <c r="AT19" s="334">
        <f t="shared" si="26"/>
        <v>0</v>
      </c>
      <c r="AU19" s="334">
        <f t="shared" si="26"/>
        <v>26</v>
      </c>
      <c r="AV19" s="334">
        <f t="shared" si="26"/>
        <v>104</v>
      </c>
      <c r="AW19" s="238"/>
      <c r="AX19" s="238"/>
      <c r="AY19" s="238"/>
      <c r="AZ19" s="238"/>
      <c r="BA19" s="238"/>
      <c r="BB19" s="238"/>
      <c r="BD19" s="241"/>
      <c r="BE19" s="239"/>
      <c r="BF19" s="239"/>
      <c r="BG19" s="239"/>
      <c r="BH19" s="239"/>
      <c r="BI19" s="242"/>
      <c r="BJ19" s="243"/>
      <c r="BK19" s="233"/>
      <c r="BL19" s="233"/>
      <c r="BM19" s="233"/>
      <c r="BN19" s="233"/>
      <c r="BO19" s="245"/>
      <c r="BP19" s="255"/>
      <c r="BQ19" s="255"/>
      <c r="BR19" s="255">
        <f>SUM(BR15:BR18)</f>
        <v>3</v>
      </c>
      <c r="BS19" s="255">
        <f>SUM(BS15:BS18)</f>
        <v>42</v>
      </c>
      <c r="BT19" s="255"/>
      <c r="BU19" s="255">
        <f>SUM(BU15:BU18)</f>
        <v>46</v>
      </c>
      <c r="BV19" s="256">
        <f>SUM(BV15:BV18)</f>
        <v>170</v>
      </c>
      <c r="BW19" s="256">
        <f>SUM(BW15:BW18)</f>
        <v>0</v>
      </c>
      <c r="BX19" s="256">
        <f>SUM(BX15:BX18)</f>
        <v>804</v>
      </c>
      <c r="BY19" s="255">
        <f>SUM(BY15:BY18)</f>
        <v>1065</v>
      </c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</row>
    <row r="20" spans="1:125" ht="15.75" thickBot="1" x14ac:dyDescent="0.3">
      <c r="A20" s="33"/>
      <c r="B20" s="432" t="s">
        <v>6</v>
      </c>
      <c r="C20" s="319" t="s">
        <v>23</v>
      </c>
      <c r="D20" s="27">
        <v>3</v>
      </c>
      <c r="E20" s="27">
        <v>33</v>
      </c>
      <c r="F20" s="120">
        <v>0</v>
      </c>
      <c r="G20" s="10">
        <v>4</v>
      </c>
      <c r="H20" s="59">
        <v>1</v>
      </c>
      <c r="I20" s="15">
        <v>4</v>
      </c>
      <c r="J20" s="50">
        <v>0</v>
      </c>
      <c r="K20" s="74">
        <v>6</v>
      </c>
      <c r="L20" s="15">
        <v>12</v>
      </c>
      <c r="M20" s="15">
        <v>0</v>
      </c>
      <c r="N20" s="15">
        <v>0</v>
      </c>
      <c r="O20" s="15">
        <v>1</v>
      </c>
      <c r="P20" s="15">
        <v>0</v>
      </c>
      <c r="Q20" s="16">
        <v>0</v>
      </c>
      <c r="R20" s="59">
        <v>33</v>
      </c>
      <c r="S20" s="15">
        <v>0</v>
      </c>
      <c r="T20" s="15">
        <v>0</v>
      </c>
      <c r="U20" s="15">
        <v>4</v>
      </c>
      <c r="V20" s="15">
        <v>0</v>
      </c>
      <c r="W20" s="50">
        <v>0</v>
      </c>
      <c r="X20" s="74">
        <v>0</v>
      </c>
      <c r="Y20" s="15">
        <v>0</v>
      </c>
      <c r="Z20" s="15">
        <v>0</v>
      </c>
      <c r="AA20" s="15">
        <v>0</v>
      </c>
      <c r="AB20" s="15">
        <v>0</v>
      </c>
      <c r="AC20" s="16">
        <v>0</v>
      </c>
      <c r="AD20" s="59">
        <v>0</v>
      </c>
      <c r="AE20" s="15">
        <v>0</v>
      </c>
      <c r="AF20" s="15">
        <f>+H20-M20</f>
        <v>1</v>
      </c>
      <c r="AG20" s="15">
        <f>H20-N20</f>
        <v>1</v>
      </c>
      <c r="AH20" s="15">
        <f>H20-O20</f>
        <v>0</v>
      </c>
      <c r="AI20" s="15">
        <f>H20*2-P20</f>
        <v>2</v>
      </c>
      <c r="AJ20" s="50">
        <v>1</v>
      </c>
      <c r="AK20" s="74">
        <f>E20-R20</f>
        <v>0</v>
      </c>
      <c r="AL20" s="15">
        <f>I20-S20</f>
        <v>4</v>
      </c>
      <c r="AM20" s="15">
        <f>I20-T20</f>
        <v>4</v>
      </c>
      <c r="AN20" s="15">
        <f>I20-U20</f>
        <v>0</v>
      </c>
      <c r="AO20" s="15">
        <f>I20-V20</f>
        <v>4</v>
      </c>
      <c r="AP20" s="16">
        <f>I20-W20</f>
        <v>4</v>
      </c>
      <c r="AQ20" s="64">
        <v>0</v>
      </c>
      <c r="AR20" s="2">
        <v>0</v>
      </c>
      <c r="AS20" s="2">
        <v>0</v>
      </c>
      <c r="AT20" s="2">
        <v>0</v>
      </c>
      <c r="AU20" s="2">
        <v>0</v>
      </c>
      <c r="AV20" s="17">
        <v>0</v>
      </c>
      <c r="AW20" s="59">
        <v>0</v>
      </c>
      <c r="AX20" s="15">
        <v>0</v>
      </c>
      <c r="AY20" s="15">
        <f>+AA20-AF20</f>
        <v>-1</v>
      </c>
      <c r="AZ20" s="15">
        <f>AA20-AG20</f>
        <v>-1</v>
      </c>
      <c r="BA20" s="15">
        <f>AA20-AH20</f>
        <v>0</v>
      </c>
      <c r="BB20" s="15">
        <f>AA20*2-AI20</f>
        <v>-2</v>
      </c>
      <c r="BC20" s="50">
        <v>1</v>
      </c>
      <c r="BD20" s="74">
        <f>Y20-AK20</f>
        <v>0</v>
      </c>
      <c r="BE20" s="15">
        <f>AB20-AL20</f>
        <v>-4</v>
      </c>
      <c r="BF20" s="15">
        <f>AB20-AM20</f>
        <v>-4</v>
      </c>
      <c r="BG20" s="15">
        <f>AB20-AN20</f>
        <v>0</v>
      </c>
      <c r="BH20" s="15">
        <f>AB20-AO20</f>
        <v>-4</v>
      </c>
      <c r="BI20" s="16">
        <f>AB20-AP20</f>
        <v>-4</v>
      </c>
      <c r="BJ20" s="64">
        <v>0</v>
      </c>
      <c r="BK20" s="2">
        <v>0</v>
      </c>
      <c r="BL20" s="2">
        <v>0</v>
      </c>
      <c r="BM20" s="2">
        <v>0</v>
      </c>
      <c r="BN20" s="2">
        <v>0</v>
      </c>
      <c r="BO20" s="46">
        <v>0</v>
      </c>
      <c r="BP20" s="2"/>
      <c r="BQ20" s="2"/>
      <c r="BR20" s="2">
        <f t="shared" ref="BR20:BV22" si="27">+AR20+AL20+AF20</f>
        <v>5</v>
      </c>
      <c r="BS20" s="2">
        <f t="shared" si="27"/>
        <v>5</v>
      </c>
      <c r="BT20" s="2">
        <f t="shared" si="27"/>
        <v>0</v>
      </c>
      <c r="BU20" s="2">
        <f t="shared" si="27"/>
        <v>6</v>
      </c>
      <c r="BV20" s="46">
        <f t="shared" si="27"/>
        <v>5</v>
      </c>
      <c r="BW20" s="46">
        <f>+AK20</f>
        <v>0</v>
      </c>
      <c r="BX20" s="46">
        <f>+AQ20</f>
        <v>0</v>
      </c>
      <c r="BY20" s="2">
        <f>SUM(BP20:BX20)</f>
        <v>21</v>
      </c>
    </row>
    <row r="21" spans="1:125" x14ac:dyDescent="0.25">
      <c r="A21" s="33"/>
      <c r="B21" s="426"/>
      <c r="C21" s="318" t="s">
        <v>24</v>
      </c>
      <c r="D21" s="10">
        <v>17</v>
      </c>
      <c r="E21" s="10">
        <v>92</v>
      </c>
      <c r="F21" s="121">
        <v>0</v>
      </c>
      <c r="G21" s="10">
        <v>3</v>
      </c>
      <c r="H21" s="55">
        <v>0</v>
      </c>
      <c r="I21" s="2">
        <v>5</v>
      </c>
      <c r="J21" s="46">
        <v>0</v>
      </c>
      <c r="K21" s="64">
        <v>12</v>
      </c>
      <c r="L21" s="2">
        <v>8</v>
      </c>
      <c r="M21" s="2">
        <v>0</v>
      </c>
      <c r="N21" s="2">
        <v>0</v>
      </c>
      <c r="O21" s="2">
        <v>1</v>
      </c>
      <c r="P21" s="2">
        <v>0</v>
      </c>
      <c r="Q21" s="17">
        <v>0</v>
      </c>
      <c r="R21" s="55">
        <v>93</v>
      </c>
      <c r="S21" s="2">
        <v>1</v>
      </c>
      <c r="T21" s="2">
        <v>0</v>
      </c>
      <c r="U21" s="2">
        <v>5</v>
      </c>
      <c r="V21" s="2">
        <v>0</v>
      </c>
      <c r="W21" s="46">
        <v>0</v>
      </c>
      <c r="X21" s="74">
        <v>0</v>
      </c>
      <c r="Y21" s="15">
        <v>0</v>
      </c>
      <c r="Z21" s="15">
        <v>0</v>
      </c>
      <c r="AA21" s="15">
        <v>0</v>
      </c>
      <c r="AB21" s="15">
        <v>0</v>
      </c>
      <c r="AC21" s="16">
        <v>0</v>
      </c>
      <c r="AD21" s="55">
        <v>0</v>
      </c>
      <c r="AE21" s="2">
        <v>0</v>
      </c>
      <c r="AF21" s="2">
        <v>0</v>
      </c>
      <c r="AG21" s="2">
        <v>1</v>
      </c>
      <c r="AH21" s="2">
        <v>0</v>
      </c>
      <c r="AI21" s="2">
        <v>2</v>
      </c>
      <c r="AJ21" s="46">
        <v>2</v>
      </c>
      <c r="AK21" s="64">
        <v>0</v>
      </c>
      <c r="AL21" s="2">
        <v>0</v>
      </c>
      <c r="AM21" s="2">
        <v>5</v>
      </c>
      <c r="AN21" s="2">
        <v>0</v>
      </c>
      <c r="AO21" s="2">
        <v>5</v>
      </c>
      <c r="AP21" s="17">
        <v>10</v>
      </c>
      <c r="AQ21" s="64">
        <v>0</v>
      </c>
      <c r="AR21" s="2">
        <v>0</v>
      </c>
      <c r="AS21" s="2">
        <v>0</v>
      </c>
      <c r="AT21" s="2">
        <v>0</v>
      </c>
      <c r="AU21" s="2">
        <v>0</v>
      </c>
      <c r="AV21" s="17">
        <v>0</v>
      </c>
      <c r="AW21" s="55">
        <v>0</v>
      </c>
      <c r="AX21" s="2">
        <v>0</v>
      </c>
      <c r="AY21" s="2">
        <v>0</v>
      </c>
      <c r="AZ21" s="2">
        <v>1</v>
      </c>
      <c r="BA21" s="2">
        <v>0</v>
      </c>
      <c r="BB21" s="2">
        <v>2</v>
      </c>
      <c r="BC21" s="46">
        <v>2</v>
      </c>
      <c r="BD21" s="64">
        <v>0</v>
      </c>
      <c r="BE21" s="2">
        <v>0</v>
      </c>
      <c r="BF21" s="2">
        <v>5</v>
      </c>
      <c r="BG21" s="2">
        <v>0</v>
      </c>
      <c r="BH21" s="2">
        <v>5</v>
      </c>
      <c r="BI21" s="17">
        <v>10</v>
      </c>
      <c r="BJ21" s="64">
        <v>0</v>
      </c>
      <c r="BK21" s="2">
        <v>0</v>
      </c>
      <c r="BL21" s="2">
        <v>0</v>
      </c>
      <c r="BM21" s="2">
        <v>0</v>
      </c>
      <c r="BN21" s="2">
        <v>0</v>
      </c>
      <c r="BO21" s="46">
        <v>0</v>
      </c>
      <c r="BP21" s="2"/>
      <c r="BQ21" s="2"/>
      <c r="BR21" s="2">
        <f t="shared" si="27"/>
        <v>0</v>
      </c>
      <c r="BS21" s="2">
        <f t="shared" si="27"/>
        <v>6</v>
      </c>
      <c r="BT21" s="2">
        <f t="shared" si="27"/>
        <v>0</v>
      </c>
      <c r="BU21" s="2">
        <f t="shared" si="27"/>
        <v>7</v>
      </c>
      <c r="BV21" s="46">
        <f t="shared" si="27"/>
        <v>12</v>
      </c>
      <c r="BW21" s="46">
        <f>+AK21</f>
        <v>0</v>
      </c>
      <c r="BX21" s="46">
        <f>+AQ21</f>
        <v>0</v>
      </c>
      <c r="BY21" s="2">
        <f>SUM(BP21:BX21)</f>
        <v>25</v>
      </c>
    </row>
    <row r="22" spans="1:125" x14ac:dyDescent="0.25">
      <c r="A22" s="33"/>
      <c r="B22" s="433"/>
      <c r="C22" s="332" t="s">
        <v>11</v>
      </c>
      <c r="D22" s="12">
        <v>0</v>
      </c>
      <c r="E22" s="12">
        <v>0</v>
      </c>
      <c r="F22" s="122">
        <v>147</v>
      </c>
      <c r="G22" s="10">
        <v>11</v>
      </c>
      <c r="H22" s="60">
        <v>0</v>
      </c>
      <c r="I22" s="13">
        <v>0</v>
      </c>
      <c r="J22" s="51">
        <v>7</v>
      </c>
      <c r="K22" s="7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21">
        <v>0</v>
      </c>
      <c r="R22" s="60">
        <v>0</v>
      </c>
      <c r="S22" s="13">
        <v>0</v>
      </c>
      <c r="T22" s="13">
        <v>0</v>
      </c>
      <c r="U22" s="13">
        <v>0</v>
      </c>
      <c r="V22" s="13">
        <v>0</v>
      </c>
      <c r="W22" s="51">
        <v>0</v>
      </c>
      <c r="X22" s="73">
        <v>147</v>
      </c>
      <c r="Y22" s="13">
        <v>0</v>
      </c>
      <c r="Z22" s="13">
        <v>0</v>
      </c>
      <c r="AA22" s="13">
        <v>0</v>
      </c>
      <c r="AB22" s="13">
        <v>0</v>
      </c>
      <c r="AC22" s="21">
        <v>0</v>
      </c>
      <c r="AD22" s="339"/>
      <c r="AE22" s="330"/>
      <c r="AF22" s="330"/>
      <c r="AG22" s="330"/>
      <c r="AH22" s="330"/>
      <c r="AI22" s="330"/>
      <c r="AJ22" s="338"/>
      <c r="AK22" s="331"/>
      <c r="AL22" s="330"/>
      <c r="AM22" s="330"/>
      <c r="AN22" s="330"/>
      <c r="AO22" s="330"/>
      <c r="AP22" s="329"/>
      <c r="AQ22" s="331">
        <f>F22-X22</f>
        <v>0</v>
      </c>
      <c r="AR22" s="330">
        <v>2</v>
      </c>
      <c r="AS22" s="330">
        <v>7</v>
      </c>
      <c r="AT22" s="330">
        <v>0</v>
      </c>
      <c r="AU22" s="330">
        <v>7</v>
      </c>
      <c r="AV22" s="329">
        <v>15</v>
      </c>
      <c r="AW22" s="83"/>
      <c r="AX22" s="44"/>
      <c r="AY22" s="44"/>
      <c r="AZ22" s="44"/>
      <c r="BA22" s="44"/>
      <c r="BB22" s="44"/>
      <c r="BC22" s="95"/>
      <c r="BD22" s="80"/>
      <c r="BE22" s="44"/>
      <c r="BF22" s="44"/>
      <c r="BG22" s="44"/>
      <c r="BH22" s="44"/>
      <c r="BI22" s="81"/>
      <c r="BJ22" s="73">
        <f>Z22-AQ22</f>
        <v>0</v>
      </c>
      <c r="BK22" s="13">
        <v>2</v>
      </c>
      <c r="BL22" s="13">
        <v>7</v>
      </c>
      <c r="BM22" s="13">
        <v>0</v>
      </c>
      <c r="BN22" s="13">
        <v>7</v>
      </c>
      <c r="BO22" s="51">
        <v>15</v>
      </c>
      <c r="BP22" s="2"/>
      <c r="BQ22" s="2"/>
      <c r="BR22" s="2">
        <f t="shared" si="27"/>
        <v>2</v>
      </c>
      <c r="BS22" s="2">
        <f t="shared" si="27"/>
        <v>7</v>
      </c>
      <c r="BT22" s="2">
        <f t="shared" si="27"/>
        <v>0</v>
      </c>
      <c r="BU22" s="2">
        <f t="shared" si="27"/>
        <v>7</v>
      </c>
      <c r="BV22" s="46">
        <f t="shared" si="27"/>
        <v>15</v>
      </c>
      <c r="BW22" s="46">
        <f>+AK22</f>
        <v>0</v>
      </c>
      <c r="BX22" s="46">
        <f>+AQ22</f>
        <v>0</v>
      </c>
      <c r="BY22" s="2">
        <f>SUM(BP22:BX22)</f>
        <v>31</v>
      </c>
    </row>
    <row r="23" spans="1:125" s="222" customFormat="1" ht="21.75" thickBot="1" x14ac:dyDescent="0.4">
      <c r="A23" s="33"/>
      <c r="B23" s="443" t="s">
        <v>81</v>
      </c>
      <c r="C23" s="444"/>
      <c r="D23" s="328"/>
      <c r="E23" s="328"/>
      <c r="F23" s="327"/>
      <c r="G23" s="315"/>
      <c r="H23" s="326"/>
      <c r="I23" s="323"/>
      <c r="J23" s="325"/>
      <c r="K23" s="324"/>
      <c r="L23" s="323"/>
      <c r="M23" s="323"/>
      <c r="N23" s="323"/>
      <c r="O23" s="323"/>
      <c r="P23" s="323"/>
      <c r="Q23" s="322"/>
      <c r="R23" s="326"/>
      <c r="S23" s="323"/>
      <c r="T23" s="323"/>
      <c r="U23" s="323"/>
      <c r="V23" s="323"/>
      <c r="W23" s="325"/>
      <c r="X23" s="324"/>
      <c r="Y23" s="323"/>
      <c r="Z23" s="323"/>
      <c r="AA23" s="323"/>
      <c r="AB23" s="323"/>
      <c r="AC23" s="322"/>
      <c r="AD23" s="334">
        <f t="shared" ref="AD23:AV23" si="28">SUM(AD20:AD22)</f>
        <v>0</v>
      </c>
      <c r="AE23" s="334">
        <f t="shared" si="28"/>
        <v>0</v>
      </c>
      <c r="AF23" s="334">
        <f t="shared" si="28"/>
        <v>1</v>
      </c>
      <c r="AG23" s="334">
        <f t="shared" si="28"/>
        <v>2</v>
      </c>
      <c r="AH23" s="334">
        <f t="shared" si="28"/>
        <v>0</v>
      </c>
      <c r="AI23" s="334">
        <f t="shared" si="28"/>
        <v>4</v>
      </c>
      <c r="AJ23" s="337">
        <f t="shared" si="28"/>
        <v>3</v>
      </c>
      <c r="AK23" s="336">
        <f t="shared" si="28"/>
        <v>0</v>
      </c>
      <c r="AL23" s="334">
        <f t="shared" si="28"/>
        <v>4</v>
      </c>
      <c r="AM23" s="334">
        <f t="shared" si="28"/>
        <v>9</v>
      </c>
      <c r="AN23" s="334">
        <f t="shared" si="28"/>
        <v>0</v>
      </c>
      <c r="AO23" s="334">
        <f t="shared" si="28"/>
        <v>9</v>
      </c>
      <c r="AP23" s="335">
        <f t="shared" si="28"/>
        <v>14</v>
      </c>
      <c r="AQ23" s="336">
        <f t="shared" si="28"/>
        <v>0</v>
      </c>
      <c r="AR23" s="334">
        <f t="shared" si="28"/>
        <v>2</v>
      </c>
      <c r="AS23" s="334">
        <f t="shared" si="28"/>
        <v>7</v>
      </c>
      <c r="AT23" s="334">
        <f t="shared" si="28"/>
        <v>0</v>
      </c>
      <c r="AU23" s="334">
        <f t="shared" si="28"/>
        <v>7</v>
      </c>
      <c r="AV23" s="335">
        <f t="shared" si="28"/>
        <v>15</v>
      </c>
      <c r="AW23" s="238"/>
      <c r="AX23" s="239"/>
      <c r="AY23" s="239"/>
      <c r="AZ23" s="239"/>
      <c r="BA23" s="239"/>
      <c r="BB23" s="239"/>
      <c r="BC23" s="240"/>
      <c r="BD23" s="241"/>
      <c r="BE23" s="239"/>
      <c r="BF23" s="239"/>
      <c r="BG23" s="239"/>
      <c r="BH23" s="239"/>
      <c r="BI23" s="242"/>
      <c r="BJ23" s="241"/>
      <c r="BK23" s="239"/>
      <c r="BL23" s="239"/>
      <c r="BM23" s="239"/>
      <c r="BN23" s="239"/>
      <c r="BO23" s="240"/>
      <c r="BP23" s="248"/>
      <c r="BQ23" s="248"/>
      <c r="BR23" s="248">
        <f>SUM(BR20:BR22)</f>
        <v>7</v>
      </c>
      <c r="BS23" s="248">
        <f>SUM(BS20:BS22)</f>
        <v>18</v>
      </c>
      <c r="BT23" s="248"/>
      <c r="BU23" s="248">
        <f>SUM(BU20:BU22)</f>
        <v>20</v>
      </c>
      <c r="BV23" s="249">
        <f>SUM(BV20:BV22)</f>
        <v>32</v>
      </c>
      <c r="BW23" s="249">
        <f>SUM(BW20:BW22)</f>
        <v>0</v>
      </c>
      <c r="BX23" s="249"/>
      <c r="BY23" s="248">
        <f>SUM(BY20:BY22)</f>
        <v>77</v>
      </c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</row>
    <row r="24" spans="1:125" x14ac:dyDescent="0.25">
      <c r="A24" s="33"/>
      <c r="B24" s="432" t="s">
        <v>7</v>
      </c>
      <c r="C24" s="319" t="s">
        <v>11</v>
      </c>
      <c r="D24" s="27">
        <v>49</v>
      </c>
      <c r="E24" s="27">
        <v>365</v>
      </c>
      <c r="F24" s="120">
        <v>564</v>
      </c>
      <c r="G24" s="10">
        <v>36</v>
      </c>
      <c r="H24" s="59">
        <v>2</v>
      </c>
      <c r="I24" s="15">
        <v>8</v>
      </c>
      <c r="J24" s="50">
        <v>13</v>
      </c>
      <c r="K24" s="74">
        <v>17</v>
      </c>
      <c r="L24" s="15">
        <v>4</v>
      </c>
      <c r="M24" s="15">
        <v>2</v>
      </c>
      <c r="N24" s="15">
        <v>0</v>
      </c>
      <c r="O24" s="15">
        <v>2</v>
      </c>
      <c r="P24" s="15">
        <v>2</v>
      </c>
      <c r="Q24" s="16">
        <v>0</v>
      </c>
      <c r="R24" s="59">
        <v>90</v>
      </c>
      <c r="S24" s="15">
        <v>3</v>
      </c>
      <c r="T24" s="15">
        <v>0</v>
      </c>
      <c r="U24" s="15">
        <v>5</v>
      </c>
      <c r="V24" s="15">
        <v>3</v>
      </c>
      <c r="W24" s="50">
        <v>0</v>
      </c>
      <c r="X24" s="74">
        <v>0</v>
      </c>
      <c r="Y24" s="15">
        <v>6</v>
      </c>
      <c r="Z24" s="15">
        <v>0</v>
      </c>
      <c r="AA24" s="15">
        <v>4</v>
      </c>
      <c r="AB24" s="15">
        <v>1</v>
      </c>
      <c r="AC24" s="16">
        <v>0</v>
      </c>
      <c r="AD24" s="59">
        <v>0</v>
      </c>
      <c r="AE24" s="15">
        <v>0</v>
      </c>
      <c r="AF24" s="15">
        <v>0</v>
      </c>
      <c r="AG24" s="15">
        <v>2</v>
      </c>
      <c r="AH24" s="15">
        <v>0</v>
      </c>
      <c r="AI24" s="15">
        <v>2</v>
      </c>
      <c r="AJ24" s="50">
        <v>5</v>
      </c>
      <c r="AK24" s="74">
        <v>245</v>
      </c>
      <c r="AL24" s="15">
        <v>0</v>
      </c>
      <c r="AM24" s="15">
        <v>8</v>
      </c>
      <c r="AN24" s="15">
        <v>3</v>
      </c>
      <c r="AO24" s="15">
        <v>8</v>
      </c>
      <c r="AP24" s="16">
        <v>37</v>
      </c>
      <c r="AQ24" s="74">
        <v>564</v>
      </c>
      <c r="AR24" s="15">
        <v>2</v>
      </c>
      <c r="AS24" s="15">
        <v>13</v>
      </c>
      <c r="AT24" s="15">
        <v>4</v>
      </c>
      <c r="AU24" s="15">
        <v>12</v>
      </c>
      <c r="AV24" s="16">
        <v>57</v>
      </c>
      <c r="AW24" s="59">
        <v>0</v>
      </c>
      <c r="AX24" s="15">
        <v>0</v>
      </c>
      <c r="AY24" s="15">
        <v>0</v>
      </c>
      <c r="AZ24" s="15">
        <v>2</v>
      </c>
      <c r="BA24" s="15">
        <v>0</v>
      </c>
      <c r="BB24" s="15">
        <v>2</v>
      </c>
      <c r="BC24" s="50">
        <v>5</v>
      </c>
      <c r="BD24" s="74">
        <v>245</v>
      </c>
      <c r="BE24" s="15">
        <v>0</v>
      </c>
      <c r="BF24" s="15">
        <v>8</v>
      </c>
      <c r="BG24" s="15">
        <v>3</v>
      </c>
      <c r="BH24" s="15">
        <v>8</v>
      </c>
      <c r="BI24" s="16">
        <v>37</v>
      </c>
      <c r="BJ24" s="74">
        <v>564</v>
      </c>
      <c r="BK24" s="15">
        <v>2</v>
      </c>
      <c r="BL24" s="15">
        <v>13</v>
      </c>
      <c r="BM24" s="15">
        <v>4</v>
      </c>
      <c r="BN24" s="15">
        <v>12</v>
      </c>
      <c r="BO24" s="50">
        <v>57</v>
      </c>
      <c r="BP24" s="2">
        <f>+AD24</f>
        <v>0</v>
      </c>
      <c r="BQ24" s="2"/>
      <c r="BR24" s="2">
        <f>+AR24+AL24+AF24</f>
        <v>2</v>
      </c>
      <c r="BS24" s="2">
        <f>+AS24+AM24+AG24</f>
        <v>23</v>
      </c>
      <c r="BT24" s="2">
        <f>+AT24+AN24+AH24</f>
        <v>7</v>
      </c>
      <c r="BU24" s="2">
        <f>+AU24+AO24+AI24</f>
        <v>22</v>
      </c>
      <c r="BV24" s="46">
        <f>+AV24+AP24+AJ24</f>
        <v>99</v>
      </c>
      <c r="BW24" s="46">
        <f>+AK24</f>
        <v>245</v>
      </c>
      <c r="BX24" s="46">
        <f>+AQ24</f>
        <v>564</v>
      </c>
      <c r="BY24" s="2">
        <f>SUM(BP24:BX24)</f>
        <v>962</v>
      </c>
    </row>
    <row r="25" spans="1:125" x14ac:dyDescent="0.25">
      <c r="A25" s="33"/>
      <c r="B25" s="433"/>
      <c r="C25" s="332" t="s">
        <v>25</v>
      </c>
      <c r="D25" s="12">
        <v>21</v>
      </c>
      <c r="E25" s="12">
        <v>129</v>
      </c>
      <c r="F25" s="122">
        <v>0</v>
      </c>
      <c r="G25" s="10">
        <v>4</v>
      </c>
      <c r="H25" s="60">
        <v>1</v>
      </c>
      <c r="I25" s="13">
        <v>4</v>
      </c>
      <c r="J25" s="51">
        <v>0</v>
      </c>
      <c r="K25" s="73">
        <v>7</v>
      </c>
      <c r="L25" s="13">
        <v>2</v>
      </c>
      <c r="M25" s="13">
        <v>0</v>
      </c>
      <c r="N25" s="13">
        <v>0</v>
      </c>
      <c r="O25" s="13">
        <v>1</v>
      </c>
      <c r="P25" s="13">
        <v>0</v>
      </c>
      <c r="Q25" s="21">
        <v>0</v>
      </c>
      <c r="R25" s="60">
        <v>0</v>
      </c>
      <c r="S25" s="13">
        <v>0</v>
      </c>
      <c r="T25" s="13">
        <v>0</v>
      </c>
      <c r="U25" s="13">
        <v>4</v>
      </c>
      <c r="V25" s="13">
        <v>0</v>
      </c>
      <c r="W25" s="51">
        <v>0</v>
      </c>
      <c r="X25" s="80"/>
      <c r="Y25" s="44"/>
      <c r="Z25" s="44"/>
      <c r="AA25" s="44"/>
      <c r="AB25" s="44"/>
      <c r="AC25" s="81"/>
      <c r="AD25" s="60">
        <v>0</v>
      </c>
      <c r="AE25" s="13">
        <v>0</v>
      </c>
      <c r="AF25" s="13">
        <v>1</v>
      </c>
      <c r="AG25" s="13">
        <v>1</v>
      </c>
      <c r="AH25" s="13">
        <v>0</v>
      </c>
      <c r="AI25" s="13">
        <v>2</v>
      </c>
      <c r="AJ25" s="51">
        <v>3</v>
      </c>
      <c r="AK25" s="73">
        <v>99</v>
      </c>
      <c r="AL25" s="13">
        <v>0</v>
      </c>
      <c r="AM25" s="13">
        <v>4</v>
      </c>
      <c r="AN25" s="13">
        <v>0</v>
      </c>
      <c r="AO25" s="13">
        <v>4</v>
      </c>
      <c r="AP25" s="21">
        <v>13</v>
      </c>
      <c r="AQ25" s="73">
        <v>0</v>
      </c>
      <c r="AR25" s="13">
        <v>0</v>
      </c>
      <c r="AS25" s="13">
        <v>0</v>
      </c>
      <c r="AT25" s="13">
        <v>0</v>
      </c>
      <c r="AU25" s="13">
        <v>0</v>
      </c>
      <c r="AV25" s="21">
        <v>0</v>
      </c>
      <c r="AW25" s="60">
        <v>0</v>
      </c>
      <c r="AX25" s="13">
        <v>0</v>
      </c>
      <c r="AY25" s="13">
        <v>1</v>
      </c>
      <c r="AZ25" s="13">
        <v>1</v>
      </c>
      <c r="BA25" s="13">
        <v>0</v>
      </c>
      <c r="BB25" s="13">
        <v>2</v>
      </c>
      <c r="BC25" s="51">
        <v>3</v>
      </c>
      <c r="BD25" s="73">
        <v>99</v>
      </c>
      <c r="BE25" s="13">
        <v>0</v>
      </c>
      <c r="BF25" s="13">
        <v>4</v>
      </c>
      <c r="BG25" s="13">
        <v>0</v>
      </c>
      <c r="BH25" s="13">
        <v>4</v>
      </c>
      <c r="BI25" s="21">
        <v>13</v>
      </c>
      <c r="BJ25" s="73">
        <v>0</v>
      </c>
      <c r="BK25" s="13">
        <v>0</v>
      </c>
      <c r="BL25" s="13">
        <v>0</v>
      </c>
      <c r="BM25" s="13">
        <v>0</v>
      </c>
      <c r="BN25" s="13">
        <v>0</v>
      </c>
      <c r="BO25" s="51">
        <v>0</v>
      </c>
      <c r="BP25" s="2"/>
      <c r="BQ25" s="2"/>
      <c r="BR25" s="2">
        <f>+AR25+AL25+AF25</f>
        <v>1</v>
      </c>
      <c r="BS25" s="2">
        <f>+AS25+AM25+AG25</f>
        <v>5</v>
      </c>
      <c r="BT25" s="2"/>
      <c r="BU25" s="2">
        <f>+AU25+AO25+AI25</f>
        <v>6</v>
      </c>
      <c r="BV25" s="46">
        <f>+AV25+AP25+AJ25</f>
        <v>16</v>
      </c>
      <c r="BW25" s="46">
        <f>+AK25</f>
        <v>99</v>
      </c>
      <c r="BX25" s="46">
        <f>+AQ25</f>
        <v>0</v>
      </c>
      <c r="BY25" s="2">
        <f>SUM(BP25:BX25)</f>
        <v>127</v>
      </c>
    </row>
    <row r="26" spans="1:125" s="222" customFormat="1" ht="21.75" thickBot="1" x14ac:dyDescent="0.4">
      <c r="A26" s="33"/>
      <c r="B26" s="443" t="s">
        <v>81</v>
      </c>
      <c r="C26" s="444"/>
      <c r="D26" s="328"/>
      <c r="E26" s="328"/>
      <c r="F26" s="327"/>
      <c r="G26" s="315"/>
      <c r="H26" s="326"/>
      <c r="I26" s="323"/>
      <c r="J26" s="334">
        <f t="shared" ref="J26:AE26" si="29">SUM(J23:J25)</f>
        <v>13</v>
      </c>
      <c r="K26" s="334">
        <f t="shared" si="29"/>
        <v>24</v>
      </c>
      <c r="L26" s="334">
        <f t="shared" si="29"/>
        <v>6</v>
      </c>
      <c r="M26" s="334">
        <f t="shared" si="29"/>
        <v>2</v>
      </c>
      <c r="N26" s="334">
        <f t="shared" si="29"/>
        <v>0</v>
      </c>
      <c r="O26" s="334">
        <f t="shared" si="29"/>
        <v>3</v>
      </c>
      <c r="P26" s="334">
        <f t="shared" si="29"/>
        <v>2</v>
      </c>
      <c r="Q26" s="334">
        <f t="shared" si="29"/>
        <v>0</v>
      </c>
      <c r="R26" s="334">
        <f t="shared" si="29"/>
        <v>90</v>
      </c>
      <c r="S26" s="334">
        <f t="shared" si="29"/>
        <v>3</v>
      </c>
      <c r="T26" s="334">
        <f t="shared" si="29"/>
        <v>0</v>
      </c>
      <c r="U26" s="334">
        <f t="shared" si="29"/>
        <v>9</v>
      </c>
      <c r="V26" s="334">
        <f t="shared" si="29"/>
        <v>3</v>
      </c>
      <c r="W26" s="334">
        <f t="shared" si="29"/>
        <v>0</v>
      </c>
      <c r="X26" s="334">
        <f t="shared" si="29"/>
        <v>0</v>
      </c>
      <c r="Y26" s="334">
        <f t="shared" si="29"/>
        <v>6</v>
      </c>
      <c r="Z26" s="334">
        <f t="shared" si="29"/>
        <v>0</v>
      </c>
      <c r="AA26" s="334">
        <f t="shared" si="29"/>
        <v>4</v>
      </c>
      <c r="AB26" s="334">
        <f t="shared" si="29"/>
        <v>1</v>
      </c>
      <c r="AC26" s="334">
        <f t="shared" si="29"/>
        <v>0</v>
      </c>
      <c r="AD26" s="334">
        <f t="shared" si="29"/>
        <v>0</v>
      </c>
      <c r="AE26" s="334">
        <f t="shared" si="29"/>
        <v>0</v>
      </c>
      <c r="AF26" s="334">
        <f t="shared" ref="AF26:AV26" si="30">SUM(AF24:AF25)</f>
        <v>1</v>
      </c>
      <c r="AG26" s="334">
        <f t="shared" si="30"/>
        <v>3</v>
      </c>
      <c r="AH26" s="334">
        <f t="shared" si="30"/>
        <v>0</v>
      </c>
      <c r="AI26" s="334">
        <f t="shared" si="30"/>
        <v>4</v>
      </c>
      <c r="AJ26" s="334">
        <f t="shared" si="30"/>
        <v>8</v>
      </c>
      <c r="AK26" s="334">
        <f t="shared" si="30"/>
        <v>344</v>
      </c>
      <c r="AL26" s="334">
        <f t="shared" si="30"/>
        <v>0</v>
      </c>
      <c r="AM26" s="334">
        <f t="shared" si="30"/>
        <v>12</v>
      </c>
      <c r="AN26" s="334">
        <f t="shared" si="30"/>
        <v>3</v>
      </c>
      <c r="AO26" s="334">
        <f t="shared" si="30"/>
        <v>12</v>
      </c>
      <c r="AP26" s="334">
        <f t="shared" si="30"/>
        <v>50</v>
      </c>
      <c r="AQ26" s="334">
        <f t="shared" si="30"/>
        <v>564</v>
      </c>
      <c r="AR26" s="334">
        <f t="shared" si="30"/>
        <v>2</v>
      </c>
      <c r="AS26" s="334">
        <f t="shared" si="30"/>
        <v>13</v>
      </c>
      <c r="AT26" s="334">
        <f t="shared" si="30"/>
        <v>4</v>
      </c>
      <c r="AU26" s="334">
        <f t="shared" si="30"/>
        <v>12</v>
      </c>
      <c r="AV26" s="334">
        <f t="shared" si="30"/>
        <v>57</v>
      </c>
      <c r="AW26" s="333">
        <f t="shared" ref="AW26:BY26" si="31">SUM(AW23:AW25)</f>
        <v>0</v>
      </c>
      <c r="AX26" s="333">
        <f t="shared" si="31"/>
        <v>0</v>
      </c>
      <c r="AY26" s="333">
        <f t="shared" si="31"/>
        <v>1</v>
      </c>
      <c r="AZ26" s="333">
        <f t="shared" si="31"/>
        <v>3</v>
      </c>
      <c r="BA26" s="333">
        <f t="shared" si="31"/>
        <v>0</v>
      </c>
      <c r="BB26" s="333">
        <f t="shared" si="31"/>
        <v>4</v>
      </c>
      <c r="BC26" s="333">
        <f t="shared" si="31"/>
        <v>8</v>
      </c>
      <c r="BD26" s="333">
        <f t="shared" si="31"/>
        <v>344</v>
      </c>
      <c r="BE26" s="333">
        <f t="shared" si="31"/>
        <v>0</v>
      </c>
      <c r="BF26" s="333">
        <f t="shared" si="31"/>
        <v>12</v>
      </c>
      <c r="BG26" s="333">
        <f t="shared" si="31"/>
        <v>3</v>
      </c>
      <c r="BH26" s="333">
        <f t="shared" si="31"/>
        <v>12</v>
      </c>
      <c r="BI26" s="333">
        <f t="shared" si="31"/>
        <v>50</v>
      </c>
      <c r="BJ26" s="333">
        <f t="shared" si="31"/>
        <v>564</v>
      </c>
      <c r="BK26" s="333">
        <f t="shared" si="31"/>
        <v>2</v>
      </c>
      <c r="BL26" s="333">
        <f t="shared" si="31"/>
        <v>13</v>
      </c>
      <c r="BM26" s="333">
        <f t="shared" si="31"/>
        <v>4</v>
      </c>
      <c r="BN26" s="333">
        <f t="shared" si="31"/>
        <v>12</v>
      </c>
      <c r="BO26" s="333">
        <f t="shared" si="31"/>
        <v>57</v>
      </c>
      <c r="BP26" s="333">
        <f t="shared" si="31"/>
        <v>0</v>
      </c>
      <c r="BQ26" s="333">
        <f t="shared" si="31"/>
        <v>0</v>
      </c>
      <c r="BR26" s="333">
        <f t="shared" si="31"/>
        <v>10</v>
      </c>
      <c r="BS26" s="333">
        <f t="shared" si="31"/>
        <v>46</v>
      </c>
      <c r="BT26" s="333">
        <f t="shared" si="31"/>
        <v>7</v>
      </c>
      <c r="BU26" s="333">
        <f t="shared" si="31"/>
        <v>48</v>
      </c>
      <c r="BV26" s="333">
        <f t="shared" si="31"/>
        <v>147</v>
      </c>
      <c r="BW26" s="333">
        <f t="shared" si="31"/>
        <v>344</v>
      </c>
      <c r="BX26" s="333">
        <f t="shared" si="31"/>
        <v>564</v>
      </c>
      <c r="BY26" s="333">
        <f t="shared" si="31"/>
        <v>1166</v>
      </c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</row>
    <row r="27" spans="1:125" x14ac:dyDescent="0.25">
      <c r="A27" s="33"/>
      <c r="B27" s="432" t="s">
        <v>8</v>
      </c>
      <c r="C27" s="319" t="s">
        <v>11</v>
      </c>
      <c r="D27" s="27">
        <v>80</v>
      </c>
      <c r="E27" s="27">
        <v>441</v>
      </c>
      <c r="F27" s="120">
        <v>210</v>
      </c>
      <c r="G27" s="10">
        <v>15</v>
      </c>
      <c r="H27" s="59">
        <v>2</v>
      </c>
      <c r="I27" s="15">
        <v>12</v>
      </c>
      <c r="J27" s="50">
        <v>6</v>
      </c>
      <c r="K27" s="74">
        <v>30</v>
      </c>
      <c r="L27" s="15">
        <v>0</v>
      </c>
      <c r="M27" s="15">
        <v>2</v>
      </c>
      <c r="N27" s="15">
        <v>0</v>
      </c>
      <c r="O27" s="15">
        <v>2</v>
      </c>
      <c r="P27" s="15">
        <v>0</v>
      </c>
      <c r="Q27" s="16">
        <v>0</v>
      </c>
      <c r="R27" s="59">
        <v>100</v>
      </c>
      <c r="S27" s="15">
        <v>8</v>
      </c>
      <c r="T27" s="15">
        <v>1</v>
      </c>
      <c r="U27" s="15">
        <v>12</v>
      </c>
      <c r="V27" s="15">
        <v>8</v>
      </c>
      <c r="W27" s="50">
        <v>0</v>
      </c>
      <c r="X27" s="74">
        <v>0</v>
      </c>
      <c r="Y27" s="15">
        <v>0</v>
      </c>
      <c r="Z27" s="15">
        <v>0</v>
      </c>
      <c r="AA27" s="15">
        <v>6</v>
      </c>
      <c r="AB27" s="15">
        <v>0</v>
      </c>
      <c r="AC27" s="16">
        <v>0</v>
      </c>
      <c r="AD27" s="59">
        <v>0</v>
      </c>
      <c r="AE27" s="15">
        <v>4</v>
      </c>
      <c r="AF27" s="15">
        <v>0</v>
      </c>
      <c r="AG27" s="15">
        <v>2</v>
      </c>
      <c r="AH27" s="15">
        <v>0</v>
      </c>
      <c r="AI27" s="15">
        <v>4</v>
      </c>
      <c r="AJ27" s="50">
        <v>8</v>
      </c>
      <c r="AK27" s="74">
        <v>311</v>
      </c>
      <c r="AL27" s="15">
        <v>0</v>
      </c>
      <c r="AM27" s="15">
        <v>11</v>
      </c>
      <c r="AN27" s="15">
        <v>0</v>
      </c>
      <c r="AO27" s="15">
        <v>4</v>
      </c>
      <c r="AP27" s="16">
        <v>45</v>
      </c>
      <c r="AQ27" s="74">
        <v>210</v>
      </c>
      <c r="AR27" s="15">
        <v>12</v>
      </c>
      <c r="AS27" s="15">
        <v>12</v>
      </c>
      <c r="AT27" s="15">
        <v>1</v>
      </c>
      <c r="AU27" s="15">
        <v>12</v>
      </c>
      <c r="AV27" s="16">
        <v>21</v>
      </c>
      <c r="AW27" s="59">
        <v>0</v>
      </c>
      <c r="AX27" s="15">
        <v>4</v>
      </c>
      <c r="AY27" s="15">
        <v>0</v>
      </c>
      <c r="AZ27" s="15">
        <v>2</v>
      </c>
      <c r="BA27" s="15">
        <v>0</v>
      </c>
      <c r="BB27" s="15">
        <v>4</v>
      </c>
      <c r="BC27" s="50">
        <v>8</v>
      </c>
      <c r="BD27" s="74">
        <v>311</v>
      </c>
      <c r="BE27" s="15">
        <v>0</v>
      </c>
      <c r="BF27" s="15">
        <v>11</v>
      </c>
      <c r="BG27" s="15">
        <v>0</v>
      </c>
      <c r="BH27" s="15">
        <v>4</v>
      </c>
      <c r="BI27" s="16">
        <v>45</v>
      </c>
      <c r="BJ27" s="74">
        <v>210</v>
      </c>
      <c r="BK27" s="15">
        <v>12</v>
      </c>
      <c r="BL27" s="15">
        <v>12</v>
      </c>
      <c r="BM27" s="15">
        <v>1</v>
      </c>
      <c r="BN27" s="15">
        <v>12</v>
      </c>
      <c r="BO27" s="50">
        <v>21</v>
      </c>
      <c r="BP27" s="2">
        <f>+AD27</f>
        <v>0</v>
      </c>
      <c r="BQ27" s="2">
        <f>+AE27</f>
        <v>4</v>
      </c>
      <c r="BR27" s="2">
        <f>+AR27</f>
        <v>12</v>
      </c>
      <c r="BS27" s="2">
        <f t="shared" ref="BS27:BV30" si="32">+AS27+AM27+AG27</f>
        <v>25</v>
      </c>
      <c r="BT27" s="2">
        <f t="shared" si="32"/>
        <v>1</v>
      </c>
      <c r="BU27" s="2">
        <f t="shared" si="32"/>
        <v>20</v>
      </c>
      <c r="BV27" s="46">
        <f t="shared" si="32"/>
        <v>74</v>
      </c>
      <c r="BW27" s="46">
        <f>+AK27</f>
        <v>311</v>
      </c>
      <c r="BX27" s="46">
        <f>+AQ27</f>
        <v>210</v>
      </c>
      <c r="BY27" s="2">
        <f>SUM(BP27:BX27)</f>
        <v>657</v>
      </c>
    </row>
    <row r="28" spans="1:125" x14ac:dyDescent="0.25">
      <c r="A28" s="33"/>
      <c r="B28" s="426"/>
      <c r="C28" s="318" t="s">
        <v>26</v>
      </c>
      <c r="D28" s="10">
        <v>0</v>
      </c>
      <c r="E28" s="10">
        <v>0</v>
      </c>
      <c r="F28" s="121">
        <v>333</v>
      </c>
      <c r="G28" s="10">
        <v>24</v>
      </c>
      <c r="H28" s="55">
        <v>0</v>
      </c>
      <c r="I28" s="2">
        <v>0</v>
      </c>
      <c r="J28" s="46">
        <v>10</v>
      </c>
      <c r="K28" s="64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17">
        <v>0</v>
      </c>
      <c r="R28" s="55">
        <v>0</v>
      </c>
      <c r="S28" s="2">
        <v>0</v>
      </c>
      <c r="T28" s="2">
        <v>0</v>
      </c>
      <c r="U28" s="2">
        <v>0</v>
      </c>
      <c r="V28" s="2">
        <v>0</v>
      </c>
      <c r="W28" s="46">
        <v>0</v>
      </c>
      <c r="X28" s="64">
        <v>0</v>
      </c>
      <c r="Y28" s="2">
        <v>10</v>
      </c>
      <c r="Z28" s="2">
        <v>1</v>
      </c>
      <c r="AA28" s="2">
        <v>10</v>
      </c>
      <c r="AB28" s="2">
        <v>0</v>
      </c>
      <c r="AC28" s="17">
        <v>0</v>
      </c>
      <c r="AD28" s="56"/>
      <c r="AE28" s="32"/>
      <c r="AF28" s="32"/>
      <c r="AG28" s="32"/>
      <c r="AH28" s="32"/>
      <c r="AI28" s="32"/>
      <c r="AJ28" s="47"/>
      <c r="AK28" s="65"/>
      <c r="AL28" s="32"/>
      <c r="AM28" s="32"/>
      <c r="AN28" s="32"/>
      <c r="AO28" s="32"/>
      <c r="AP28" s="66"/>
      <c r="AQ28" s="64">
        <v>333</v>
      </c>
      <c r="AR28" s="2">
        <v>0</v>
      </c>
      <c r="AS28" s="2">
        <v>9</v>
      </c>
      <c r="AT28" s="2">
        <v>0</v>
      </c>
      <c r="AU28" s="2">
        <v>10</v>
      </c>
      <c r="AV28" s="17">
        <v>34</v>
      </c>
      <c r="AW28" s="54"/>
      <c r="AX28" s="39"/>
      <c r="AY28" s="39"/>
      <c r="AZ28" s="39"/>
      <c r="BA28" s="39"/>
      <c r="BB28" s="39"/>
      <c r="BC28" s="78"/>
      <c r="BD28" s="62"/>
      <c r="BE28" s="39"/>
      <c r="BF28" s="39"/>
      <c r="BG28" s="39"/>
      <c r="BH28" s="39"/>
      <c r="BI28" s="63"/>
      <c r="BJ28" s="64">
        <v>333</v>
      </c>
      <c r="BK28" s="2">
        <v>0</v>
      </c>
      <c r="BL28" s="2">
        <v>9</v>
      </c>
      <c r="BM28" s="2">
        <v>0</v>
      </c>
      <c r="BN28" s="2">
        <v>10</v>
      </c>
      <c r="BO28" s="46">
        <v>34</v>
      </c>
      <c r="BP28" s="2"/>
      <c r="BQ28" s="2"/>
      <c r="BR28" s="2"/>
      <c r="BS28" s="2">
        <f t="shared" si="32"/>
        <v>9</v>
      </c>
      <c r="BT28" s="2">
        <f t="shared" si="32"/>
        <v>0</v>
      </c>
      <c r="BU28" s="2">
        <f t="shared" si="32"/>
        <v>10</v>
      </c>
      <c r="BV28" s="46">
        <f t="shared" si="32"/>
        <v>34</v>
      </c>
      <c r="BW28" s="46">
        <f>+AK28</f>
        <v>0</v>
      </c>
      <c r="BX28" s="46">
        <f>+AQ28</f>
        <v>333</v>
      </c>
      <c r="BY28" s="2">
        <f>SUM(BP28:BX28)</f>
        <v>386</v>
      </c>
    </row>
    <row r="29" spans="1:125" x14ac:dyDescent="0.25">
      <c r="A29" s="33"/>
      <c r="B29" s="426"/>
      <c r="C29" s="318" t="s">
        <v>27</v>
      </c>
      <c r="D29" s="10">
        <v>3</v>
      </c>
      <c r="E29" s="10">
        <v>9</v>
      </c>
      <c r="F29" s="121">
        <v>0</v>
      </c>
      <c r="G29" s="10">
        <v>2</v>
      </c>
      <c r="H29" s="55">
        <v>0</v>
      </c>
      <c r="I29" s="2">
        <v>1</v>
      </c>
      <c r="J29" s="46">
        <v>0</v>
      </c>
      <c r="K29" s="64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17">
        <v>0</v>
      </c>
      <c r="R29" s="55">
        <v>0</v>
      </c>
      <c r="S29" s="2">
        <v>1</v>
      </c>
      <c r="T29" s="2">
        <v>0</v>
      </c>
      <c r="U29" s="2">
        <v>1</v>
      </c>
      <c r="V29" s="2">
        <v>0</v>
      </c>
      <c r="W29" s="46">
        <v>0</v>
      </c>
      <c r="X29" s="64">
        <v>0</v>
      </c>
      <c r="Y29" s="2">
        <v>0</v>
      </c>
      <c r="Z29" s="2">
        <v>0</v>
      </c>
      <c r="AA29" s="2">
        <v>0</v>
      </c>
      <c r="AB29" s="2">
        <v>0</v>
      </c>
      <c r="AC29" s="17">
        <v>0</v>
      </c>
      <c r="AD29" s="55">
        <v>1</v>
      </c>
      <c r="AE29" s="2">
        <v>2</v>
      </c>
      <c r="AF29" s="2">
        <v>0</v>
      </c>
      <c r="AG29" s="2">
        <v>0</v>
      </c>
      <c r="AH29" s="2">
        <v>0</v>
      </c>
      <c r="AI29" s="2">
        <v>0</v>
      </c>
      <c r="AJ29" s="46">
        <v>0</v>
      </c>
      <c r="AK29" s="64">
        <v>9</v>
      </c>
      <c r="AL29" s="2">
        <v>0</v>
      </c>
      <c r="AM29" s="2">
        <v>1</v>
      </c>
      <c r="AN29" s="2">
        <v>0</v>
      </c>
      <c r="AO29" s="2">
        <v>1</v>
      </c>
      <c r="AP29" s="17">
        <v>2</v>
      </c>
      <c r="AQ29" s="64">
        <v>0</v>
      </c>
      <c r="AR29" s="2">
        <v>0</v>
      </c>
      <c r="AS29" s="2">
        <v>0</v>
      </c>
      <c r="AT29" s="2">
        <v>0</v>
      </c>
      <c r="AU29" s="2">
        <v>0</v>
      </c>
      <c r="AV29" s="17">
        <v>0</v>
      </c>
      <c r="AW29" s="55">
        <v>1</v>
      </c>
      <c r="AX29" s="2">
        <v>2</v>
      </c>
      <c r="AY29" s="2">
        <v>0</v>
      </c>
      <c r="AZ29" s="2">
        <v>0</v>
      </c>
      <c r="BA29" s="2">
        <v>0</v>
      </c>
      <c r="BB29" s="2">
        <v>0</v>
      </c>
      <c r="BC29" s="46">
        <v>0</v>
      </c>
      <c r="BD29" s="64">
        <v>9</v>
      </c>
      <c r="BE29" s="2">
        <v>0</v>
      </c>
      <c r="BF29" s="2">
        <v>1</v>
      </c>
      <c r="BG29" s="2">
        <v>0</v>
      </c>
      <c r="BH29" s="2">
        <v>1</v>
      </c>
      <c r="BI29" s="17">
        <v>2</v>
      </c>
      <c r="BJ29" s="64">
        <v>0</v>
      </c>
      <c r="BK29" s="2">
        <v>0</v>
      </c>
      <c r="BL29" s="2">
        <v>0</v>
      </c>
      <c r="BM29" s="2">
        <v>0</v>
      </c>
      <c r="BN29" s="2">
        <v>0</v>
      </c>
      <c r="BO29" s="46">
        <v>0</v>
      </c>
      <c r="BP29" s="2">
        <f>+AD29</f>
        <v>1</v>
      </c>
      <c r="BQ29" s="2">
        <f>+AE29</f>
        <v>2</v>
      </c>
      <c r="BR29" s="2"/>
      <c r="BS29" s="2">
        <f t="shared" si="32"/>
        <v>1</v>
      </c>
      <c r="BT29" s="2">
        <f t="shared" si="32"/>
        <v>0</v>
      </c>
      <c r="BU29" s="2">
        <f t="shared" si="32"/>
        <v>1</v>
      </c>
      <c r="BV29" s="46">
        <f t="shared" si="32"/>
        <v>2</v>
      </c>
      <c r="BW29" s="46">
        <f>+AK29</f>
        <v>9</v>
      </c>
      <c r="BX29" s="46">
        <f>+AQ29</f>
        <v>0</v>
      </c>
      <c r="BY29" s="2">
        <f>SUM(BP29:BX29)</f>
        <v>16</v>
      </c>
    </row>
    <row r="30" spans="1:125" x14ac:dyDescent="0.25">
      <c r="A30" s="33"/>
      <c r="B30" s="433"/>
      <c r="C30" s="332" t="s">
        <v>28</v>
      </c>
      <c r="D30" s="12">
        <v>1</v>
      </c>
      <c r="E30" s="12">
        <v>9</v>
      </c>
      <c r="F30" s="122">
        <v>0</v>
      </c>
      <c r="G30" s="10">
        <v>2</v>
      </c>
      <c r="H30" s="60">
        <v>0</v>
      </c>
      <c r="I30" s="13">
        <v>1</v>
      </c>
      <c r="J30" s="51">
        <v>0</v>
      </c>
      <c r="K30" s="7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21">
        <v>0</v>
      </c>
      <c r="R30" s="60">
        <v>0</v>
      </c>
      <c r="S30" s="13">
        <v>1</v>
      </c>
      <c r="T30" s="13">
        <v>0</v>
      </c>
      <c r="U30" s="13">
        <v>1</v>
      </c>
      <c r="V30" s="13">
        <v>0</v>
      </c>
      <c r="W30" s="51">
        <v>0</v>
      </c>
      <c r="X30" s="80"/>
      <c r="Y30" s="44"/>
      <c r="Z30" s="44"/>
      <c r="AA30" s="44"/>
      <c r="AB30" s="44"/>
      <c r="AC30" s="81"/>
      <c r="AD30" s="60">
        <v>1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51">
        <v>0</v>
      </c>
      <c r="AK30" s="73">
        <v>9</v>
      </c>
      <c r="AL30" s="13">
        <v>0</v>
      </c>
      <c r="AM30" s="13">
        <v>1</v>
      </c>
      <c r="AN30" s="13">
        <v>0</v>
      </c>
      <c r="AO30" s="13">
        <v>1</v>
      </c>
      <c r="AP30" s="21">
        <v>1</v>
      </c>
      <c r="AQ30" s="331"/>
      <c r="AR30" s="330"/>
      <c r="AS30" s="330"/>
      <c r="AT30" s="330"/>
      <c r="AU30" s="330"/>
      <c r="AV30" s="329"/>
      <c r="AW30" s="60">
        <v>1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51">
        <v>0</v>
      </c>
      <c r="BD30" s="73">
        <v>9</v>
      </c>
      <c r="BE30" s="13">
        <v>0</v>
      </c>
      <c r="BF30" s="13">
        <v>1</v>
      </c>
      <c r="BG30" s="13">
        <v>0</v>
      </c>
      <c r="BH30" s="13">
        <v>1</v>
      </c>
      <c r="BI30" s="21">
        <v>1</v>
      </c>
      <c r="BJ30" s="80"/>
      <c r="BK30" s="44"/>
      <c r="BL30" s="44"/>
      <c r="BM30" s="44"/>
      <c r="BN30" s="44"/>
      <c r="BO30" s="95"/>
      <c r="BP30" s="2">
        <f>+AD30</f>
        <v>1</v>
      </c>
      <c r="BQ30" s="2"/>
      <c r="BR30" s="2"/>
      <c r="BS30" s="2">
        <f t="shared" si="32"/>
        <v>1</v>
      </c>
      <c r="BT30" s="2">
        <f t="shared" si="32"/>
        <v>0</v>
      </c>
      <c r="BU30" s="2">
        <f t="shared" si="32"/>
        <v>1</v>
      </c>
      <c r="BV30" s="46">
        <f t="shared" si="32"/>
        <v>1</v>
      </c>
      <c r="BW30" s="46">
        <f>+AK30</f>
        <v>9</v>
      </c>
      <c r="BX30" s="46">
        <f>+AQ30</f>
        <v>0</v>
      </c>
      <c r="BY30" s="2">
        <f>SUM(BP30:BX30)</f>
        <v>13</v>
      </c>
    </row>
    <row r="31" spans="1:125" s="222" customFormat="1" ht="19.5" thickBot="1" x14ac:dyDescent="0.35">
      <c r="A31" s="33"/>
      <c r="B31" s="443" t="s">
        <v>81</v>
      </c>
      <c r="C31" s="444"/>
      <c r="D31" s="328"/>
      <c r="E31" s="328"/>
      <c r="F31" s="327"/>
      <c r="G31" s="315"/>
      <c r="H31" s="326"/>
      <c r="I31" s="323"/>
      <c r="J31" s="325"/>
      <c r="K31" s="324"/>
      <c r="L31" s="323"/>
      <c r="M31" s="323"/>
      <c r="N31" s="323"/>
      <c r="O31" s="323"/>
      <c r="P31" s="323"/>
      <c r="Q31" s="322"/>
      <c r="R31" s="326"/>
      <c r="S31" s="323"/>
      <c r="T31" s="323"/>
      <c r="U31" s="323"/>
      <c r="V31" s="323"/>
      <c r="W31" s="325"/>
      <c r="X31" s="324"/>
      <c r="Y31" s="323"/>
      <c r="Z31" s="323"/>
      <c r="AA31" s="323"/>
      <c r="AB31" s="323"/>
      <c r="AC31" s="322"/>
      <c r="AD31" s="321">
        <f t="shared" ref="AD31:BY31" si="33">SUM(AD27:AD30)</f>
        <v>2</v>
      </c>
      <c r="AE31" s="321">
        <f t="shared" si="33"/>
        <v>6</v>
      </c>
      <c r="AF31" s="321">
        <f t="shared" si="33"/>
        <v>0</v>
      </c>
      <c r="AG31" s="321">
        <f t="shared" si="33"/>
        <v>2</v>
      </c>
      <c r="AH31" s="321">
        <f t="shared" si="33"/>
        <v>0</v>
      </c>
      <c r="AI31" s="321">
        <f t="shared" si="33"/>
        <v>4</v>
      </c>
      <c r="AJ31" s="321">
        <f t="shared" si="33"/>
        <v>8</v>
      </c>
      <c r="AK31" s="321">
        <f t="shared" si="33"/>
        <v>329</v>
      </c>
      <c r="AL31" s="321">
        <f t="shared" si="33"/>
        <v>0</v>
      </c>
      <c r="AM31" s="321">
        <f t="shared" si="33"/>
        <v>13</v>
      </c>
      <c r="AN31" s="321">
        <f t="shared" si="33"/>
        <v>0</v>
      </c>
      <c r="AO31" s="321">
        <f t="shared" si="33"/>
        <v>6</v>
      </c>
      <c r="AP31" s="321">
        <f t="shared" si="33"/>
        <v>48</v>
      </c>
      <c r="AQ31" s="321">
        <f t="shared" si="33"/>
        <v>543</v>
      </c>
      <c r="AR31" s="321">
        <f t="shared" si="33"/>
        <v>12</v>
      </c>
      <c r="AS31" s="321">
        <f t="shared" si="33"/>
        <v>21</v>
      </c>
      <c r="AT31" s="321">
        <f t="shared" si="33"/>
        <v>1</v>
      </c>
      <c r="AU31" s="321">
        <f t="shared" si="33"/>
        <v>22</v>
      </c>
      <c r="AV31" s="321">
        <f t="shared" si="33"/>
        <v>55</v>
      </c>
      <c r="AW31" s="320">
        <f t="shared" si="33"/>
        <v>2</v>
      </c>
      <c r="AX31" s="320">
        <f t="shared" si="33"/>
        <v>6</v>
      </c>
      <c r="AY31" s="320">
        <f t="shared" si="33"/>
        <v>0</v>
      </c>
      <c r="AZ31" s="320">
        <f t="shared" si="33"/>
        <v>2</v>
      </c>
      <c r="BA31" s="320">
        <f t="shared" si="33"/>
        <v>0</v>
      </c>
      <c r="BB31" s="320">
        <f t="shared" si="33"/>
        <v>4</v>
      </c>
      <c r="BC31" s="320">
        <f t="shared" si="33"/>
        <v>8</v>
      </c>
      <c r="BD31" s="320">
        <f t="shared" si="33"/>
        <v>329</v>
      </c>
      <c r="BE31" s="320">
        <f t="shared" si="33"/>
        <v>0</v>
      </c>
      <c r="BF31" s="320">
        <f t="shared" si="33"/>
        <v>13</v>
      </c>
      <c r="BG31" s="320">
        <f t="shared" si="33"/>
        <v>0</v>
      </c>
      <c r="BH31" s="320">
        <f t="shared" si="33"/>
        <v>6</v>
      </c>
      <c r="BI31" s="320">
        <f t="shared" si="33"/>
        <v>48</v>
      </c>
      <c r="BJ31" s="320">
        <f t="shared" si="33"/>
        <v>543</v>
      </c>
      <c r="BK31" s="320">
        <f t="shared" si="33"/>
        <v>12</v>
      </c>
      <c r="BL31" s="320">
        <f t="shared" si="33"/>
        <v>21</v>
      </c>
      <c r="BM31" s="320">
        <f t="shared" si="33"/>
        <v>1</v>
      </c>
      <c r="BN31" s="320">
        <f t="shared" si="33"/>
        <v>22</v>
      </c>
      <c r="BO31" s="320">
        <f t="shared" si="33"/>
        <v>55</v>
      </c>
      <c r="BP31" s="320">
        <f t="shared" si="33"/>
        <v>2</v>
      </c>
      <c r="BQ31" s="320">
        <f t="shared" si="33"/>
        <v>6</v>
      </c>
      <c r="BR31" s="320">
        <f t="shared" si="33"/>
        <v>12</v>
      </c>
      <c r="BS31" s="320">
        <f t="shared" si="33"/>
        <v>36</v>
      </c>
      <c r="BT31" s="320">
        <f t="shared" si="33"/>
        <v>1</v>
      </c>
      <c r="BU31" s="320">
        <f t="shared" si="33"/>
        <v>32</v>
      </c>
      <c r="BV31" s="320">
        <f t="shared" si="33"/>
        <v>111</v>
      </c>
      <c r="BW31" s="320">
        <f t="shared" si="33"/>
        <v>329</v>
      </c>
      <c r="BX31" s="320">
        <f t="shared" si="33"/>
        <v>543</v>
      </c>
      <c r="BY31" s="320">
        <f t="shared" si="33"/>
        <v>1072</v>
      </c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</row>
    <row r="32" spans="1:125" x14ac:dyDescent="0.25">
      <c r="A32" s="33"/>
      <c r="B32" s="432" t="s">
        <v>9</v>
      </c>
      <c r="C32" s="319" t="s">
        <v>29</v>
      </c>
      <c r="D32" s="27">
        <v>6</v>
      </c>
      <c r="E32" s="27">
        <v>82</v>
      </c>
      <c r="F32" s="120">
        <v>172</v>
      </c>
      <c r="G32" s="10">
        <v>9</v>
      </c>
      <c r="H32" s="59">
        <v>1</v>
      </c>
      <c r="I32" s="15">
        <v>5</v>
      </c>
      <c r="J32" s="50">
        <v>6</v>
      </c>
      <c r="K32" s="74">
        <v>2</v>
      </c>
      <c r="L32" s="15">
        <v>0</v>
      </c>
      <c r="M32" s="15">
        <v>0</v>
      </c>
      <c r="N32" s="15">
        <v>1</v>
      </c>
      <c r="O32" s="15">
        <v>1</v>
      </c>
      <c r="P32" s="15">
        <v>0</v>
      </c>
      <c r="Q32" s="16">
        <v>0</v>
      </c>
      <c r="R32" s="59">
        <v>13</v>
      </c>
      <c r="S32" s="15">
        <v>0</v>
      </c>
      <c r="T32" s="15">
        <v>0</v>
      </c>
      <c r="U32" s="15">
        <v>4</v>
      </c>
      <c r="V32" s="15">
        <v>0</v>
      </c>
      <c r="W32" s="50">
        <v>0</v>
      </c>
      <c r="X32" s="74">
        <v>20</v>
      </c>
      <c r="Y32" s="15">
        <v>0</v>
      </c>
      <c r="Z32" s="15">
        <v>1</v>
      </c>
      <c r="AA32" s="15">
        <v>6</v>
      </c>
      <c r="AB32" s="15">
        <v>0</v>
      </c>
      <c r="AC32" s="16">
        <v>0</v>
      </c>
      <c r="AD32" s="59">
        <v>0</v>
      </c>
      <c r="AE32" s="15">
        <v>2</v>
      </c>
      <c r="AF32" s="15">
        <v>1</v>
      </c>
      <c r="AG32" s="15">
        <v>0</v>
      </c>
      <c r="AH32" s="15">
        <v>0</v>
      </c>
      <c r="AI32" s="15">
        <v>1</v>
      </c>
      <c r="AJ32" s="50">
        <v>1</v>
      </c>
      <c r="AK32" s="74">
        <v>49</v>
      </c>
      <c r="AL32" s="15">
        <v>0</v>
      </c>
      <c r="AM32" s="15">
        <v>5</v>
      </c>
      <c r="AN32" s="15">
        <v>0</v>
      </c>
      <c r="AO32" s="15">
        <v>5</v>
      </c>
      <c r="AP32" s="16">
        <v>9</v>
      </c>
      <c r="AQ32" s="74">
        <v>152</v>
      </c>
      <c r="AR32" s="15">
        <v>6</v>
      </c>
      <c r="AS32" s="15">
        <v>5</v>
      </c>
      <c r="AT32" s="15">
        <v>0</v>
      </c>
      <c r="AU32" s="15">
        <v>6</v>
      </c>
      <c r="AV32" s="16">
        <v>18</v>
      </c>
      <c r="AW32" s="59">
        <v>0</v>
      </c>
      <c r="AX32" s="15">
        <v>2</v>
      </c>
      <c r="AY32" s="15">
        <v>1</v>
      </c>
      <c r="AZ32" s="15">
        <v>0</v>
      </c>
      <c r="BA32" s="15">
        <v>0</v>
      </c>
      <c r="BB32" s="15">
        <v>1</v>
      </c>
      <c r="BC32" s="50">
        <v>1</v>
      </c>
      <c r="BD32" s="74">
        <v>49</v>
      </c>
      <c r="BE32" s="15">
        <v>0</v>
      </c>
      <c r="BF32" s="15">
        <v>5</v>
      </c>
      <c r="BG32" s="15">
        <v>0</v>
      </c>
      <c r="BH32" s="15">
        <v>5</v>
      </c>
      <c r="BI32" s="16">
        <v>9</v>
      </c>
      <c r="BJ32" s="74">
        <v>152</v>
      </c>
      <c r="BK32" s="15">
        <v>6</v>
      </c>
      <c r="BL32" s="15">
        <v>5</v>
      </c>
      <c r="BM32" s="15">
        <v>0</v>
      </c>
      <c r="BN32" s="15">
        <v>6</v>
      </c>
      <c r="BO32" s="50">
        <v>18</v>
      </c>
      <c r="BP32" s="2">
        <f t="shared" ref="BP32:BQ34" si="34">+AD32</f>
        <v>0</v>
      </c>
      <c r="BQ32" s="2">
        <f t="shared" si="34"/>
        <v>2</v>
      </c>
      <c r="BR32" s="2">
        <f>+AR32+AL32+AF32</f>
        <v>7</v>
      </c>
      <c r="BS32" s="2">
        <f>+AM32+AS32+AG32</f>
        <v>10</v>
      </c>
      <c r="BT32" s="2">
        <f t="shared" ref="BT32:BV34" si="35">+AT32+AN32+AH32</f>
        <v>0</v>
      </c>
      <c r="BU32" s="2">
        <f t="shared" si="35"/>
        <v>12</v>
      </c>
      <c r="BV32" s="46">
        <f t="shared" si="35"/>
        <v>28</v>
      </c>
      <c r="BW32" s="46">
        <f>+AK32</f>
        <v>49</v>
      </c>
      <c r="BX32" s="46">
        <f>+AQ32</f>
        <v>152</v>
      </c>
      <c r="BY32" s="2">
        <f>SUM(BP32:BX32)</f>
        <v>260</v>
      </c>
    </row>
    <row r="33" spans="1:125" s="33" customFormat="1" x14ac:dyDescent="0.25">
      <c r="B33" s="426"/>
      <c r="C33" s="302" t="s">
        <v>30</v>
      </c>
      <c r="D33" s="38">
        <v>4</v>
      </c>
      <c r="E33" s="38">
        <v>53</v>
      </c>
      <c r="F33" s="118">
        <v>0</v>
      </c>
      <c r="G33" s="38">
        <v>3</v>
      </c>
      <c r="H33" s="56">
        <v>1</v>
      </c>
      <c r="I33" s="32">
        <v>2</v>
      </c>
      <c r="J33" s="47">
        <v>0</v>
      </c>
      <c r="K33" s="65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66">
        <v>0</v>
      </c>
      <c r="R33" s="56">
        <v>12</v>
      </c>
      <c r="S33" s="32">
        <v>0</v>
      </c>
      <c r="T33" s="32">
        <v>0</v>
      </c>
      <c r="U33" s="32">
        <v>1</v>
      </c>
      <c r="V33" s="32">
        <v>0</v>
      </c>
      <c r="W33" s="47">
        <v>0</v>
      </c>
      <c r="X33" s="65"/>
      <c r="Y33" s="32"/>
      <c r="Z33" s="32"/>
      <c r="AA33" s="32"/>
      <c r="AB33" s="32"/>
      <c r="AC33" s="66"/>
      <c r="AD33" s="56">
        <v>2</v>
      </c>
      <c r="AE33" s="32">
        <v>2</v>
      </c>
      <c r="AF33" s="32">
        <v>1</v>
      </c>
      <c r="AG33" s="32">
        <v>1</v>
      </c>
      <c r="AH33" s="32">
        <v>1</v>
      </c>
      <c r="AI33" s="32">
        <v>1</v>
      </c>
      <c r="AJ33" s="47">
        <v>4</v>
      </c>
      <c r="AK33" s="65">
        <v>41</v>
      </c>
      <c r="AL33" s="32">
        <v>2</v>
      </c>
      <c r="AM33" s="32">
        <v>2</v>
      </c>
      <c r="AN33" s="32">
        <v>1</v>
      </c>
      <c r="AO33" s="32">
        <v>2</v>
      </c>
      <c r="AP33" s="66">
        <v>6</v>
      </c>
      <c r="AQ33" s="65"/>
      <c r="AR33" s="32"/>
      <c r="AS33" s="32"/>
      <c r="AT33" s="32"/>
      <c r="AU33" s="32"/>
      <c r="AV33" s="66"/>
      <c r="AW33" s="56">
        <v>2</v>
      </c>
      <c r="AX33" s="32">
        <v>2</v>
      </c>
      <c r="AY33" s="32">
        <v>1</v>
      </c>
      <c r="AZ33" s="32">
        <v>1</v>
      </c>
      <c r="BA33" s="32">
        <v>1</v>
      </c>
      <c r="BB33" s="32">
        <v>1</v>
      </c>
      <c r="BC33" s="47">
        <v>4</v>
      </c>
      <c r="BD33" s="65">
        <v>40</v>
      </c>
      <c r="BE33" s="32">
        <v>1</v>
      </c>
      <c r="BF33" s="32">
        <v>1</v>
      </c>
      <c r="BG33" s="32">
        <v>1</v>
      </c>
      <c r="BH33" s="32">
        <v>1</v>
      </c>
      <c r="BI33" s="66">
        <v>5</v>
      </c>
      <c r="BJ33" s="65"/>
      <c r="BK33" s="32"/>
      <c r="BL33" s="32"/>
      <c r="BM33" s="32"/>
      <c r="BN33" s="32"/>
      <c r="BO33" s="47"/>
      <c r="BP33" s="2">
        <f t="shared" si="34"/>
        <v>2</v>
      </c>
      <c r="BQ33" s="2">
        <f t="shared" si="34"/>
        <v>2</v>
      </c>
      <c r="BR33" s="2">
        <f>+AR33+AL33+AF33</f>
        <v>3</v>
      </c>
      <c r="BS33" s="2">
        <f>+AM33+AS33+AG33</f>
        <v>3</v>
      </c>
      <c r="BT33" s="2">
        <f t="shared" si="35"/>
        <v>2</v>
      </c>
      <c r="BU33" s="2">
        <f t="shared" si="35"/>
        <v>3</v>
      </c>
      <c r="BV33" s="46">
        <f t="shared" si="35"/>
        <v>10</v>
      </c>
      <c r="BW33" s="46">
        <f>+AK33</f>
        <v>41</v>
      </c>
      <c r="BX33" s="46">
        <f>+AQ33</f>
        <v>0</v>
      </c>
      <c r="BY33" s="2">
        <f>SUM(BP33:BX33)</f>
        <v>66</v>
      </c>
    </row>
    <row r="34" spans="1:125" x14ac:dyDescent="0.25">
      <c r="A34" s="33"/>
      <c r="B34" s="426"/>
      <c r="C34" s="318" t="s">
        <v>31</v>
      </c>
      <c r="D34" s="10">
        <v>4</v>
      </c>
      <c r="E34" s="10">
        <v>62</v>
      </c>
      <c r="F34" s="121">
        <v>0</v>
      </c>
      <c r="G34" s="10">
        <v>1</v>
      </c>
      <c r="H34" s="55">
        <v>1</v>
      </c>
      <c r="I34" s="2">
        <v>4</v>
      </c>
      <c r="J34" s="46">
        <v>0</v>
      </c>
      <c r="K34" s="64">
        <v>1</v>
      </c>
      <c r="L34" s="2">
        <v>0</v>
      </c>
      <c r="M34" s="2">
        <v>0</v>
      </c>
      <c r="N34" s="2">
        <v>0</v>
      </c>
      <c r="O34" s="2">
        <v>1</v>
      </c>
      <c r="P34" s="2">
        <v>0</v>
      </c>
      <c r="Q34" s="17">
        <v>0</v>
      </c>
      <c r="R34" s="55">
        <v>25</v>
      </c>
      <c r="S34" s="2">
        <v>0</v>
      </c>
      <c r="T34" s="2">
        <v>0</v>
      </c>
      <c r="U34" s="2">
        <v>2</v>
      </c>
      <c r="V34" s="2">
        <v>0</v>
      </c>
      <c r="W34" s="46">
        <v>0</v>
      </c>
      <c r="X34" s="62"/>
      <c r="Y34" s="39"/>
      <c r="Z34" s="39"/>
      <c r="AA34" s="39"/>
      <c r="AB34" s="39"/>
      <c r="AC34" s="63"/>
      <c r="AD34" s="55">
        <v>1</v>
      </c>
      <c r="AE34" s="2">
        <v>1</v>
      </c>
      <c r="AF34" s="2">
        <v>1</v>
      </c>
      <c r="AG34" s="2">
        <v>1</v>
      </c>
      <c r="AH34" s="2">
        <v>0</v>
      </c>
      <c r="AI34" s="2">
        <v>1</v>
      </c>
      <c r="AJ34" s="46">
        <v>1</v>
      </c>
      <c r="AK34" s="64">
        <v>37</v>
      </c>
      <c r="AL34" s="2">
        <v>4</v>
      </c>
      <c r="AM34" s="2">
        <v>4</v>
      </c>
      <c r="AN34" s="2">
        <v>0</v>
      </c>
      <c r="AO34" s="2">
        <v>4</v>
      </c>
      <c r="AP34" s="17">
        <v>8</v>
      </c>
      <c r="AQ34" s="65"/>
      <c r="AR34" s="32"/>
      <c r="AS34" s="32"/>
      <c r="AT34" s="32"/>
      <c r="AU34" s="32"/>
      <c r="AV34" s="66"/>
      <c r="AW34" s="55">
        <v>1</v>
      </c>
      <c r="AX34" s="2">
        <v>1</v>
      </c>
      <c r="AY34" s="2">
        <v>1</v>
      </c>
      <c r="AZ34" s="2">
        <v>1</v>
      </c>
      <c r="BA34" s="2">
        <v>0</v>
      </c>
      <c r="BB34" s="2">
        <v>1</v>
      </c>
      <c r="BC34" s="46">
        <v>1</v>
      </c>
      <c r="BD34" s="64">
        <v>37</v>
      </c>
      <c r="BE34" s="2">
        <v>4</v>
      </c>
      <c r="BF34" s="2">
        <v>4</v>
      </c>
      <c r="BG34" s="2">
        <v>0</v>
      </c>
      <c r="BH34" s="2">
        <v>4</v>
      </c>
      <c r="BI34" s="17">
        <v>8</v>
      </c>
      <c r="BJ34" s="62"/>
      <c r="BK34" s="39"/>
      <c r="BL34" s="39"/>
      <c r="BM34" s="39"/>
      <c r="BN34" s="39"/>
      <c r="BO34" s="78"/>
      <c r="BP34" s="2">
        <f t="shared" si="34"/>
        <v>1</v>
      </c>
      <c r="BQ34" s="2">
        <f t="shared" si="34"/>
        <v>1</v>
      </c>
      <c r="BR34" s="2">
        <f>+AR34+AL34+AF34</f>
        <v>5</v>
      </c>
      <c r="BS34" s="2">
        <f>+AM34+AS34+AG34</f>
        <v>5</v>
      </c>
      <c r="BT34" s="2">
        <f t="shared" si="35"/>
        <v>0</v>
      </c>
      <c r="BU34" s="2">
        <f t="shared" si="35"/>
        <v>5</v>
      </c>
      <c r="BV34" s="46">
        <f t="shared" si="35"/>
        <v>9</v>
      </c>
      <c r="BW34" s="46">
        <f>+AK34</f>
        <v>37</v>
      </c>
      <c r="BX34" s="46">
        <f>+AQ34</f>
        <v>0</v>
      </c>
      <c r="BY34" s="2">
        <f>SUM(BP34:BX34)</f>
        <v>63</v>
      </c>
    </row>
    <row r="35" spans="1:125" s="222" customFormat="1" ht="19.5" thickBot="1" x14ac:dyDescent="0.35">
      <c r="A35" s="33"/>
      <c r="B35" s="443" t="s">
        <v>81</v>
      </c>
      <c r="C35" s="444"/>
      <c r="D35" s="317"/>
      <c r="E35" s="317"/>
      <c r="F35" s="316"/>
      <c r="G35" s="315"/>
      <c r="H35" s="314"/>
      <c r="I35" s="311"/>
      <c r="J35" s="313"/>
      <c r="K35" s="312"/>
      <c r="L35" s="311"/>
      <c r="M35" s="311"/>
      <c r="N35" s="311"/>
      <c r="O35" s="311"/>
      <c r="P35" s="311"/>
      <c r="Q35" s="310"/>
      <c r="R35" s="314"/>
      <c r="S35" s="311"/>
      <c r="T35" s="311"/>
      <c r="U35" s="311"/>
      <c r="V35" s="311"/>
      <c r="W35" s="313"/>
      <c r="X35" s="312"/>
      <c r="Y35" s="311"/>
      <c r="Z35" s="311"/>
      <c r="AA35" s="311"/>
      <c r="AB35" s="311"/>
      <c r="AC35" s="310"/>
      <c r="AD35" s="309">
        <f t="shared" ref="AD35:AV35" si="36">SUM(AD32:AD34)</f>
        <v>3</v>
      </c>
      <c r="AE35" s="309">
        <f t="shared" si="36"/>
        <v>5</v>
      </c>
      <c r="AF35" s="309">
        <f t="shared" si="36"/>
        <v>3</v>
      </c>
      <c r="AG35" s="309">
        <f t="shared" si="36"/>
        <v>2</v>
      </c>
      <c r="AH35" s="309">
        <f t="shared" si="36"/>
        <v>1</v>
      </c>
      <c r="AI35" s="309">
        <f t="shared" si="36"/>
        <v>3</v>
      </c>
      <c r="AJ35" s="309">
        <f t="shared" si="36"/>
        <v>6</v>
      </c>
      <c r="AK35" s="309">
        <f t="shared" si="36"/>
        <v>127</v>
      </c>
      <c r="AL35" s="309">
        <f t="shared" si="36"/>
        <v>6</v>
      </c>
      <c r="AM35" s="309">
        <f t="shared" si="36"/>
        <v>11</v>
      </c>
      <c r="AN35" s="309">
        <f t="shared" si="36"/>
        <v>1</v>
      </c>
      <c r="AO35" s="309">
        <f t="shared" si="36"/>
        <v>11</v>
      </c>
      <c r="AP35" s="309">
        <f t="shared" si="36"/>
        <v>23</v>
      </c>
      <c r="AQ35" s="309">
        <f t="shared" si="36"/>
        <v>152</v>
      </c>
      <c r="AR35" s="309">
        <f t="shared" si="36"/>
        <v>6</v>
      </c>
      <c r="AS35" s="309">
        <f t="shared" si="36"/>
        <v>5</v>
      </c>
      <c r="AT35" s="309">
        <f t="shared" si="36"/>
        <v>0</v>
      </c>
      <c r="AU35" s="309">
        <f t="shared" si="36"/>
        <v>6</v>
      </c>
      <c r="AV35" s="309">
        <f t="shared" si="36"/>
        <v>18</v>
      </c>
      <c r="AW35" s="228"/>
      <c r="AX35" s="229"/>
      <c r="AY35" s="229"/>
      <c r="AZ35" s="229"/>
      <c r="BA35" s="229"/>
      <c r="BB35" s="229"/>
      <c r="BC35" s="230"/>
      <c r="BD35" s="231"/>
      <c r="BE35" s="229"/>
      <c r="BF35" s="229"/>
      <c r="BG35" s="229"/>
      <c r="BH35" s="229"/>
      <c r="BI35" s="232"/>
      <c r="BJ35" s="231"/>
      <c r="BK35" s="229"/>
      <c r="BL35" s="229"/>
      <c r="BM35" s="229"/>
      <c r="BN35" s="229"/>
      <c r="BO35" s="230"/>
      <c r="BP35" s="248">
        <f t="shared" ref="BP35:BY35" si="37">SUM(BP32:BP34)</f>
        <v>3</v>
      </c>
      <c r="BQ35" s="248">
        <f t="shared" si="37"/>
        <v>5</v>
      </c>
      <c r="BR35" s="248">
        <f t="shared" si="37"/>
        <v>15</v>
      </c>
      <c r="BS35" s="248">
        <f t="shared" si="37"/>
        <v>18</v>
      </c>
      <c r="BT35" s="248">
        <f t="shared" si="37"/>
        <v>2</v>
      </c>
      <c r="BU35" s="248">
        <f t="shared" si="37"/>
        <v>20</v>
      </c>
      <c r="BV35" s="248">
        <f t="shared" si="37"/>
        <v>47</v>
      </c>
      <c r="BW35" s="249">
        <f t="shared" si="37"/>
        <v>127</v>
      </c>
      <c r="BX35" s="249">
        <f t="shared" si="37"/>
        <v>152</v>
      </c>
      <c r="BY35" s="248">
        <f t="shared" si="37"/>
        <v>389</v>
      </c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</row>
    <row r="36" spans="1:125" x14ac:dyDescent="0.25">
      <c r="A36" s="33"/>
      <c r="B36" s="425" t="s">
        <v>5</v>
      </c>
      <c r="C36" s="308" t="s">
        <v>11</v>
      </c>
      <c r="D36" s="29">
        <v>0</v>
      </c>
      <c r="E36" s="29">
        <v>0</v>
      </c>
      <c r="F36" s="123">
        <v>592</v>
      </c>
      <c r="G36" s="10">
        <v>36</v>
      </c>
      <c r="H36" s="125">
        <v>0</v>
      </c>
      <c r="I36" s="25">
        <v>0</v>
      </c>
      <c r="J36" s="53">
        <v>22</v>
      </c>
      <c r="K36" s="89"/>
      <c r="L36" s="90"/>
      <c r="M36" s="90"/>
      <c r="N36" s="90"/>
      <c r="O36" s="90"/>
      <c r="P36" s="90"/>
      <c r="Q36" s="91"/>
      <c r="R36" s="92"/>
      <c r="S36" s="90"/>
      <c r="T36" s="90"/>
      <c r="U36" s="90"/>
      <c r="V36" s="90"/>
      <c r="W36" s="93"/>
      <c r="X36" s="76">
        <v>200</v>
      </c>
      <c r="Y36" s="25">
        <v>0</v>
      </c>
      <c r="Z36" s="25">
        <v>1</v>
      </c>
      <c r="AA36" s="25">
        <v>0</v>
      </c>
      <c r="AB36" s="25">
        <v>0</v>
      </c>
      <c r="AC36" s="26">
        <v>0</v>
      </c>
      <c r="AD36" s="307"/>
      <c r="AE36" s="304"/>
      <c r="AF36" s="304"/>
      <c r="AG36" s="304"/>
      <c r="AH36" s="304"/>
      <c r="AI36" s="304"/>
      <c r="AJ36" s="306"/>
      <c r="AK36" s="305"/>
      <c r="AL36" s="304"/>
      <c r="AM36" s="304"/>
      <c r="AN36" s="304"/>
      <c r="AO36" s="304"/>
      <c r="AP36" s="303"/>
      <c r="AQ36" s="76">
        <v>362</v>
      </c>
      <c r="AR36" s="25">
        <v>12</v>
      </c>
      <c r="AS36" s="25">
        <v>21</v>
      </c>
      <c r="AT36" s="25">
        <v>17</v>
      </c>
      <c r="AU36" s="25">
        <v>22</v>
      </c>
      <c r="AV36" s="26">
        <v>60</v>
      </c>
      <c r="AW36" s="92"/>
      <c r="AX36" s="90"/>
      <c r="AY36" s="90"/>
      <c r="AZ36" s="90"/>
      <c r="BA36" s="90"/>
      <c r="BB36" s="90"/>
      <c r="BC36" s="93"/>
      <c r="BD36" s="89"/>
      <c r="BE36" s="90"/>
      <c r="BF36" s="90"/>
      <c r="BG36" s="90"/>
      <c r="BH36" s="90"/>
      <c r="BI36" s="91"/>
      <c r="BJ36" s="76">
        <v>362</v>
      </c>
      <c r="BK36" s="25">
        <v>12</v>
      </c>
      <c r="BL36" s="25">
        <v>21</v>
      </c>
      <c r="BM36" s="25">
        <v>17</v>
      </c>
      <c r="BN36" s="25">
        <v>22</v>
      </c>
      <c r="BO36" s="53">
        <v>60</v>
      </c>
      <c r="BP36" s="2">
        <f t="shared" ref="BP36:BQ40" si="38">+AD36</f>
        <v>0</v>
      </c>
      <c r="BQ36" s="2">
        <f t="shared" si="38"/>
        <v>0</v>
      </c>
      <c r="BR36" s="2">
        <f t="shared" ref="BR36:BV40" si="39">+AR36+AL36+AF36</f>
        <v>12</v>
      </c>
      <c r="BS36" s="2">
        <f t="shared" si="39"/>
        <v>21</v>
      </c>
      <c r="BT36" s="2">
        <f t="shared" si="39"/>
        <v>17</v>
      </c>
      <c r="BU36" s="2">
        <f t="shared" si="39"/>
        <v>22</v>
      </c>
      <c r="BV36" s="46">
        <f t="shared" si="39"/>
        <v>60</v>
      </c>
      <c r="BW36" s="46">
        <f>+AK36</f>
        <v>0</v>
      </c>
      <c r="BX36" s="46">
        <f>+AQ36</f>
        <v>362</v>
      </c>
      <c r="BY36" s="2">
        <f>SUM(BP36:BX36)</f>
        <v>494</v>
      </c>
    </row>
    <row r="37" spans="1:125" x14ac:dyDescent="0.25">
      <c r="A37" s="33"/>
      <c r="B37" s="426"/>
      <c r="C37" s="302" t="s">
        <v>32</v>
      </c>
      <c r="D37" s="38">
        <v>3</v>
      </c>
      <c r="E37" s="38">
        <v>18</v>
      </c>
      <c r="F37" s="118">
        <v>1</v>
      </c>
      <c r="G37" s="38">
        <v>1</v>
      </c>
      <c r="H37" s="56">
        <v>1</v>
      </c>
      <c r="I37" s="32">
        <v>1</v>
      </c>
      <c r="J37" s="47">
        <v>0</v>
      </c>
      <c r="K37" s="65">
        <v>0</v>
      </c>
      <c r="L37" s="32">
        <v>1</v>
      </c>
      <c r="M37" s="32">
        <v>0</v>
      </c>
      <c r="N37" s="32">
        <v>0</v>
      </c>
      <c r="O37" s="32">
        <v>1</v>
      </c>
      <c r="P37" s="32">
        <v>0</v>
      </c>
      <c r="Q37" s="66">
        <v>0</v>
      </c>
      <c r="R37" s="56">
        <v>0</v>
      </c>
      <c r="S37" s="32">
        <v>1</v>
      </c>
      <c r="T37" s="32">
        <v>0</v>
      </c>
      <c r="U37" s="32">
        <v>1</v>
      </c>
      <c r="V37" s="32">
        <v>0</v>
      </c>
      <c r="W37" s="47">
        <v>0</v>
      </c>
      <c r="X37" s="65"/>
      <c r="Y37" s="32"/>
      <c r="Z37" s="32"/>
      <c r="AA37" s="32"/>
      <c r="AB37" s="32"/>
      <c r="AC37" s="66"/>
      <c r="AD37" s="56">
        <v>1</v>
      </c>
      <c r="AE37" s="32">
        <v>0</v>
      </c>
      <c r="AF37" s="32">
        <v>1</v>
      </c>
      <c r="AG37" s="32">
        <v>1</v>
      </c>
      <c r="AH37" s="32">
        <v>0</v>
      </c>
      <c r="AI37" s="32">
        <v>1</v>
      </c>
      <c r="AJ37" s="47">
        <v>1</v>
      </c>
      <c r="AK37" s="65">
        <v>18</v>
      </c>
      <c r="AL37" s="32">
        <v>0</v>
      </c>
      <c r="AM37" s="32">
        <v>1</v>
      </c>
      <c r="AN37" s="32">
        <v>0</v>
      </c>
      <c r="AO37" s="32">
        <v>1</v>
      </c>
      <c r="AP37" s="66">
        <v>2</v>
      </c>
      <c r="AQ37" s="65"/>
      <c r="AR37" s="32"/>
      <c r="AS37" s="32"/>
      <c r="AT37" s="32"/>
      <c r="AU37" s="32"/>
      <c r="AV37" s="66"/>
      <c r="AW37" s="55">
        <v>1</v>
      </c>
      <c r="AX37" s="2">
        <v>0</v>
      </c>
      <c r="AY37" s="2">
        <v>1</v>
      </c>
      <c r="AZ37" s="2">
        <v>1</v>
      </c>
      <c r="BA37" s="2">
        <v>0</v>
      </c>
      <c r="BB37" s="2">
        <v>1</v>
      </c>
      <c r="BC37" s="46">
        <v>1</v>
      </c>
      <c r="BD37" s="64">
        <v>18</v>
      </c>
      <c r="BE37" s="2">
        <v>0</v>
      </c>
      <c r="BF37" s="2">
        <v>1</v>
      </c>
      <c r="BG37" s="2">
        <v>0</v>
      </c>
      <c r="BH37" s="2">
        <v>1</v>
      </c>
      <c r="BI37" s="17">
        <v>2</v>
      </c>
      <c r="BJ37" s="62"/>
      <c r="BK37" s="39"/>
      <c r="BL37" s="39"/>
      <c r="BM37" s="39"/>
      <c r="BN37" s="39"/>
      <c r="BO37" s="78"/>
      <c r="BP37" s="2">
        <f t="shared" si="38"/>
        <v>1</v>
      </c>
      <c r="BQ37" s="2">
        <f t="shared" si="38"/>
        <v>0</v>
      </c>
      <c r="BR37" s="2">
        <f t="shared" si="39"/>
        <v>1</v>
      </c>
      <c r="BS37" s="2">
        <f t="shared" si="39"/>
        <v>2</v>
      </c>
      <c r="BT37" s="2">
        <f t="shared" si="39"/>
        <v>0</v>
      </c>
      <c r="BU37" s="2">
        <f t="shared" si="39"/>
        <v>2</v>
      </c>
      <c r="BV37" s="46">
        <f t="shared" si="39"/>
        <v>3</v>
      </c>
      <c r="BW37" s="46">
        <f>+AK37</f>
        <v>18</v>
      </c>
      <c r="BX37" s="46">
        <f>+AQ37</f>
        <v>0</v>
      </c>
      <c r="BY37" s="2">
        <f>SUM(BP37:BX37)</f>
        <v>27</v>
      </c>
    </row>
    <row r="38" spans="1:125" x14ac:dyDescent="0.25">
      <c r="A38" s="33"/>
      <c r="B38" s="426"/>
      <c r="C38" s="302" t="s">
        <v>33</v>
      </c>
      <c r="D38" s="38">
        <v>43</v>
      </c>
      <c r="E38" s="38">
        <v>289</v>
      </c>
      <c r="F38" s="118">
        <v>0</v>
      </c>
      <c r="G38" s="38">
        <v>12</v>
      </c>
      <c r="H38" s="56">
        <v>2</v>
      </c>
      <c r="I38" s="32">
        <v>12</v>
      </c>
      <c r="J38" s="47">
        <v>0</v>
      </c>
      <c r="K38" s="65">
        <v>6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66">
        <v>0</v>
      </c>
      <c r="R38" s="56">
        <v>0</v>
      </c>
      <c r="S38" s="32">
        <v>0</v>
      </c>
      <c r="T38" s="32">
        <v>0</v>
      </c>
      <c r="U38" s="32">
        <v>1</v>
      </c>
      <c r="V38" s="32">
        <v>0</v>
      </c>
      <c r="W38" s="47">
        <v>0</v>
      </c>
      <c r="X38" s="65"/>
      <c r="Y38" s="32"/>
      <c r="Z38" s="32"/>
      <c r="AA38" s="32"/>
      <c r="AB38" s="32"/>
      <c r="AC38" s="66"/>
      <c r="AD38" s="56">
        <v>15</v>
      </c>
      <c r="AE38" s="32">
        <v>4</v>
      </c>
      <c r="AF38" s="32">
        <v>2</v>
      </c>
      <c r="AG38" s="32">
        <v>2</v>
      </c>
      <c r="AH38" s="32">
        <v>2</v>
      </c>
      <c r="AI38" s="32">
        <v>2</v>
      </c>
      <c r="AJ38" s="47">
        <v>5</v>
      </c>
      <c r="AK38" s="65">
        <v>259</v>
      </c>
      <c r="AL38" s="32">
        <v>7</v>
      </c>
      <c r="AM38" s="32">
        <v>12</v>
      </c>
      <c r="AN38" s="32">
        <v>6</v>
      </c>
      <c r="AO38" s="32">
        <v>12</v>
      </c>
      <c r="AP38" s="66">
        <v>29</v>
      </c>
      <c r="AQ38" s="65"/>
      <c r="AR38" s="32"/>
      <c r="AS38" s="32"/>
      <c r="AT38" s="32"/>
      <c r="AU38" s="32"/>
      <c r="AV38" s="66"/>
      <c r="AW38" s="55">
        <v>15</v>
      </c>
      <c r="AX38" s="2">
        <v>4</v>
      </c>
      <c r="AY38" s="2">
        <v>2</v>
      </c>
      <c r="AZ38" s="2">
        <v>2</v>
      </c>
      <c r="BA38" s="2">
        <v>2</v>
      </c>
      <c r="BB38" s="2">
        <v>2</v>
      </c>
      <c r="BC38" s="46">
        <v>5</v>
      </c>
      <c r="BD38" s="64">
        <v>259</v>
      </c>
      <c r="BE38" s="2">
        <v>7</v>
      </c>
      <c r="BF38" s="2">
        <v>12</v>
      </c>
      <c r="BG38" s="2">
        <v>6</v>
      </c>
      <c r="BH38" s="2">
        <v>12</v>
      </c>
      <c r="BI38" s="17">
        <v>29</v>
      </c>
      <c r="BJ38" s="62"/>
      <c r="BK38" s="39"/>
      <c r="BL38" s="39"/>
      <c r="BM38" s="39"/>
      <c r="BN38" s="39"/>
      <c r="BO38" s="78"/>
      <c r="BP38" s="2">
        <f t="shared" si="38"/>
        <v>15</v>
      </c>
      <c r="BQ38" s="2">
        <f t="shared" si="38"/>
        <v>4</v>
      </c>
      <c r="BR38" s="2">
        <f t="shared" si="39"/>
        <v>9</v>
      </c>
      <c r="BS38" s="2">
        <f t="shared" si="39"/>
        <v>14</v>
      </c>
      <c r="BT38" s="2">
        <f t="shared" si="39"/>
        <v>8</v>
      </c>
      <c r="BU38" s="2">
        <f t="shared" si="39"/>
        <v>14</v>
      </c>
      <c r="BV38" s="46">
        <f t="shared" si="39"/>
        <v>34</v>
      </c>
      <c r="BW38" s="46">
        <f>+AK38</f>
        <v>259</v>
      </c>
      <c r="BX38" s="46">
        <f>+AQ38</f>
        <v>0</v>
      </c>
      <c r="BY38" s="2">
        <f>SUM(BP38:BX38)</f>
        <v>357</v>
      </c>
    </row>
    <row r="39" spans="1:125" x14ac:dyDescent="0.25">
      <c r="A39" s="33"/>
      <c r="B39" s="426"/>
      <c r="C39" s="302" t="s">
        <v>34</v>
      </c>
      <c r="D39" s="38">
        <v>3</v>
      </c>
      <c r="E39" s="38">
        <v>19</v>
      </c>
      <c r="F39" s="118">
        <v>0</v>
      </c>
      <c r="G39" s="38">
        <v>1</v>
      </c>
      <c r="H39" s="56">
        <v>1</v>
      </c>
      <c r="I39" s="32">
        <v>1</v>
      </c>
      <c r="J39" s="47">
        <v>0</v>
      </c>
      <c r="K39" s="65">
        <v>1</v>
      </c>
      <c r="L39" s="32">
        <v>1</v>
      </c>
      <c r="M39" s="32">
        <v>0</v>
      </c>
      <c r="N39" s="32">
        <v>0</v>
      </c>
      <c r="O39" s="32">
        <v>0</v>
      </c>
      <c r="P39" s="32">
        <v>0</v>
      </c>
      <c r="Q39" s="66">
        <v>0</v>
      </c>
      <c r="R39" s="56">
        <v>0</v>
      </c>
      <c r="S39" s="32">
        <v>0</v>
      </c>
      <c r="T39" s="32">
        <v>0</v>
      </c>
      <c r="U39" s="32">
        <v>1</v>
      </c>
      <c r="V39" s="32">
        <v>0</v>
      </c>
      <c r="W39" s="47">
        <v>0</v>
      </c>
      <c r="X39" s="65"/>
      <c r="Y39" s="32"/>
      <c r="Z39" s="32"/>
      <c r="AA39" s="32"/>
      <c r="AB39" s="32"/>
      <c r="AC39" s="66"/>
      <c r="AD39" s="56">
        <v>0</v>
      </c>
      <c r="AE39" s="32">
        <v>0</v>
      </c>
      <c r="AF39" s="32">
        <v>1</v>
      </c>
      <c r="AG39" s="32">
        <v>1</v>
      </c>
      <c r="AH39" s="32">
        <v>1</v>
      </c>
      <c r="AI39" s="32">
        <v>1</v>
      </c>
      <c r="AJ39" s="47">
        <v>1</v>
      </c>
      <c r="AK39" s="65">
        <v>19</v>
      </c>
      <c r="AL39" s="32">
        <v>1</v>
      </c>
      <c r="AM39" s="32">
        <v>1</v>
      </c>
      <c r="AN39" s="32">
        <v>0</v>
      </c>
      <c r="AO39" s="32">
        <v>1</v>
      </c>
      <c r="AP39" s="66">
        <v>2</v>
      </c>
      <c r="AQ39" s="65"/>
      <c r="AR39" s="32"/>
      <c r="AS39" s="32"/>
      <c r="AT39" s="32"/>
      <c r="AU39" s="32"/>
      <c r="AV39" s="66"/>
      <c r="AW39" s="55">
        <v>0</v>
      </c>
      <c r="AX39" s="2">
        <v>0</v>
      </c>
      <c r="AY39" s="2">
        <v>1</v>
      </c>
      <c r="AZ39" s="2">
        <v>1</v>
      </c>
      <c r="BA39" s="2">
        <v>1</v>
      </c>
      <c r="BB39" s="2">
        <v>1</v>
      </c>
      <c r="BC39" s="46">
        <v>1</v>
      </c>
      <c r="BD39" s="64">
        <v>19</v>
      </c>
      <c r="BE39" s="2">
        <v>1</v>
      </c>
      <c r="BF39" s="2">
        <v>1</v>
      </c>
      <c r="BG39" s="2">
        <v>0</v>
      </c>
      <c r="BH39" s="2">
        <v>1</v>
      </c>
      <c r="BI39" s="17">
        <v>2</v>
      </c>
      <c r="BJ39" s="62"/>
      <c r="BK39" s="39"/>
      <c r="BL39" s="39"/>
      <c r="BM39" s="39"/>
      <c r="BN39" s="39"/>
      <c r="BO39" s="78"/>
      <c r="BP39" s="2">
        <f t="shared" si="38"/>
        <v>0</v>
      </c>
      <c r="BQ39" s="2">
        <f t="shared" si="38"/>
        <v>0</v>
      </c>
      <c r="BR39" s="2">
        <f t="shared" si="39"/>
        <v>2</v>
      </c>
      <c r="BS39" s="2">
        <f t="shared" si="39"/>
        <v>2</v>
      </c>
      <c r="BT39" s="2">
        <f t="shared" si="39"/>
        <v>1</v>
      </c>
      <c r="BU39" s="2">
        <f t="shared" si="39"/>
        <v>2</v>
      </c>
      <c r="BV39" s="46">
        <f t="shared" si="39"/>
        <v>3</v>
      </c>
      <c r="BW39" s="46">
        <f>+AK39</f>
        <v>19</v>
      </c>
      <c r="BX39" s="46">
        <f>+AQ39</f>
        <v>0</v>
      </c>
      <c r="BY39" s="2">
        <f>SUM(BP39:BX39)</f>
        <v>29</v>
      </c>
    </row>
    <row r="40" spans="1:125" ht="15.75" thickBot="1" x14ac:dyDescent="0.3">
      <c r="A40" s="33"/>
      <c r="B40" s="427"/>
      <c r="C40" s="301" t="s">
        <v>35</v>
      </c>
      <c r="D40" s="300">
        <v>1</v>
      </c>
      <c r="E40" s="300">
        <v>9</v>
      </c>
      <c r="F40" s="299">
        <v>0</v>
      </c>
      <c r="G40" s="38">
        <v>1</v>
      </c>
      <c r="H40" s="298">
        <v>1</v>
      </c>
      <c r="I40" s="295">
        <v>1</v>
      </c>
      <c r="J40" s="297">
        <v>0</v>
      </c>
      <c r="K40" s="296">
        <v>0</v>
      </c>
      <c r="L40" s="295">
        <v>0</v>
      </c>
      <c r="M40" s="295">
        <v>0</v>
      </c>
      <c r="N40" s="295">
        <v>0</v>
      </c>
      <c r="O40" s="295">
        <v>0</v>
      </c>
      <c r="P40" s="295">
        <v>0</v>
      </c>
      <c r="Q40" s="294">
        <v>0</v>
      </c>
      <c r="R40" s="298">
        <v>0</v>
      </c>
      <c r="S40" s="295">
        <v>0</v>
      </c>
      <c r="T40" s="295">
        <v>0</v>
      </c>
      <c r="U40" s="295">
        <v>0</v>
      </c>
      <c r="V40" s="295">
        <v>0</v>
      </c>
      <c r="W40" s="297">
        <v>0</v>
      </c>
      <c r="X40" s="296"/>
      <c r="Y40" s="295"/>
      <c r="Z40" s="295"/>
      <c r="AA40" s="295"/>
      <c r="AB40" s="295"/>
      <c r="AC40" s="294"/>
      <c r="AD40" s="298">
        <v>1</v>
      </c>
      <c r="AE40" s="295">
        <v>0</v>
      </c>
      <c r="AF40" s="295">
        <v>1</v>
      </c>
      <c r="AG40" s="295">
        <v>1</v>
      </c>
      <c r="AH40" s="295">
        <v>1</v>
      </c>
      <c r="AI40" s="295">
        <v>1</v>
      </c>
      <c r="AJ40" s="297">
        <v>1</v>
      </c>
      <c r="AK40" s="296">
        <v>9</v>
      </c>
      <c r="AL40" s="295">
        <v>1</v>
      </c>
      <c r="AM40" s="295">
        <v>1</v>
      </c>
      <c r="AN40" s="295">
        <v>1</v>
      </c>
      <c r="AO40" s="295">
        <v>1</v>
      </c>
      <c r="AP40" s="294">
        <v>1</v>
      </c>
      <c r="AQ40" s="296"/>
      <c r="AR40" s="295"/>
      <c r="AS40" s="295"/>
      <c r="AT40" s="295"/>
      <c r="AU40" s="295"/>
      <c r="AV40" s="294"/>
      <c r="AW40" s="61">
        <v>1</v>
      </c>
      <c r="AX40" s="19">
        <v>0</v>
      </c>
      <c r="AY40" s="19">
        <v>1</v>
      </c>
      <c r="AZ40" s="19">
        <v>1</v>
      </c>
      <c r="BA40" s="19">
        <v>1</v>
      </c>
      <c r="BB40" s="19">
        <v>1</v>
      </c>
      <c r="BC40" s="52">
        <v>1</v>
      </c>
      <c r="BD40" s="75">
        <v>9</v>
      </c>
      <c r="BE40" s="19">
        <v>1</v>
      </c>
      <c r="BF40" s="19">
        <v>1</v>
      </c>
      <c r="BG40" s="19">
        <v>1</v>
      </c>
      <c r="BH40" s="19">
        <v>1</v>
      </c>
      <c r="BI40" s="20">
        <v>1</v>
      </c>
      <c r="BJ40" s="87"/>
      <c r="BK40" s="86"/>
      <c r="BL40" s="86"/>
      <c r="BM40" s="86"/>
      <c r="BN40" s="86"/>
      <c r="BO40" s="203"/>
      <c r="BP40" s="2">
        <f t="shared" si="38"/>
        <v>1</v>
      </c>
      <c r="BQ40" s="2">
        <f t="shared" si="38"/>
        <v>0</v>
      </c>
      <c r="BR40" s="2">
        <f t="shared" si="39"/>
        <v>2</v>
      </c>
      <c r="BS40" s="2">
        <f t="shared" si="39"/>
        <v>2</v>
      </c>
      <c r="BT40" s="2">
        <f t="shared" si="39"/>
        <v>2</v>
      </c>
      <c r="BU40" s="2">
        <f t="shared" si="39"/>
        <v>2</v>
      </c>
      <c r="BV40" s="46">
        <f t="shared" si="39"/>
        <v>2</v>
      </c>
      <c r="BW40" s="46">
        <f>+AK40</f>
        <v>9</v>
      </c>
      <c r="BX40" s="46">
        <f>+AQ40</f>
        <v>0</v>
      </c>
      <c r="BY40" s="2">
        <f>SUM(BP40:BX40)</f>
        <v>20</v>
      </c>
    </row>
    <row r="41" spans="1:125" s="222" customFormat="1" ht="21.75" thickBot="1" x14ac:dyDescent="0.4">
      <c r="A41" s="33"/>
      <c r="B41" s="443" t="s">
        <v>81</v>
      </c>
      <c r="C41" s="444"/>
      <c r="D41" s="293"/>
      <c r="E41" s="293"/>
      <c r="F41" s="293"/>
      <c r="G41" s="293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292">
        <f t="shared" ref="AD41:AO41" si="40">SUM(AD37:AD40)</f>
        <v>17</v>
      </c>
      <c r="AE41" s="292">
        <f t="shared" si="40"/>
        <v>4</v>
      </c>
      <c r="AF41" s="292">
        <f t="shared" si="40"/>
        <v>5</v>
      </c>
      <c r="AG41" s="292">
        <f t="shared" si="40"/>
        <v>5</v>
      </c>
      <c r="AH41" s="292">
        <f t="shared" si="40"/>
        <v>4</v>
      </c>
      <c r="AI41" s="292">
        <f t="shared" si="40"/>
        <v>5</v>
      </c>
      <c r="AJ41" s="292">
        <f t="shared" si="40"/>
        <v>8</v>
      </c>
      <c r="AK41" s="292">
        <f t="shared" si="40"/>
        <v>305</v>
      </c>
      <c r="AL41" s="292">
        <f t="shared" si="40"/>
        <v>9</v>
      </c>
      <c r="AM41" s="292">
        <f t="shared" si="40"/>
        <v>15</v>
      </c>
      <c r="AN41" s="292">
        <f t="shared" si="40"/>
        <v>7</v>
      </c>
      <c r="AO41" s="292">
        <f t="shared" si="40"/>
        <v>15</v>
      </c>
      <c r="AP41" s="292">
        <f t="shared" ref="AP41:AV41" si="41">SUM(AP36:AP40)</f>
        <v>34</v>
      </c>
      <c r="AQ41" s="292">
        <f t="shared" si="41"/>
        <v>362</v>
      </c>
      <c r="AR41" s="292">
        <f t="shared" si="41"/>
        <v>12</v>
      </c>
      <c r="AS41" s="292">
        <f t="shared" si="41"/>
        <v>21</v>
      </c>
      <c r="AT41" s="292">
        <f t="shared" si="41"/>
        <v>17</v>
      </c>
      <c r="AU41" s="292">
        <f t="shared" si="41"/>
        <v>22</v>
      </c>
      <c r="AV41" s="292">
        <f t="shared" si="41"/>
        <v>60</v>
      </c>
      <c r="BP41" s="291">
        <f t="shared" ref="BP41:BY41" si="42">SUM(BP36:BP40)</f>
        <v>17</v>
      </c>
      <c r="BQ41" s="291">
        <f t="shared" si="42"/>
        <v>4</v>
      </c>
      <c r="BR41" s="291">
        <f t="shared" si="42"/>
        <v>26</v>
      </c>
      <c r="BS41" s="291">
        <f t="shared" si="42"/>
        <v>41</v>
      </c>
      <c r="BT41" s="291">
        <f t="shared" si="42"/>
        <v>28</v>
      </c>
      <c r="BU41" s="291">
        <f t="shared" si="42"/>
        <v>42</v>
      </c>
      <c r="BV41" s="291">
        <f t="shared" si="42"/>
        <v>102</v>
      </c>
      <c r="BW41" s="291">
        <f t="shared" si="42"/>
        <v>305</v>
      </c>
      <c r="BX41" s="291">
        <f t="shared" si="42"/>
        <v>362</v>
      </c>
      <c r="BY41" s="248">
        <f t="shared" si="42"/>
        <v>927</v>
      </c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</row>
    <row r="42" spans="1:125" x14ac:dyDescent="0.25">
      <c r="A42" s="33"/>
      <c r="F42" t="s">
        <v>62</v>
      </c>
      <c r="G42">
        <f>SUM(G4:G40)</f>
        <v>249</v>
      </c>
      <c r="K42">
        <f t="shared" ref="K42:AC42" si="43">SUM(K4:K40)</f>
        <v>175</v>
      </c>
      <c r="L42">
        <f t="shared" si="43"/>
        <v>38</v>
      </c>
      <c r="M42">
        <f t="shared" si="43"/>
        <v>8</v>
      </c>
      <c r="N42">
        <f t="shared" si="43"/>
        <v>1</v>
      </c>
      <c r="O42">
        <f t="shared" si="43"/>
        <v>24</v>
      </c>
      <c r="P42">
        <f t="shared" si="43"/>
        <v>12</v>
      </c>
      <c r="Q42">
        <f t="shared" si="43"/>
        <v>0</v>
      </c>
      <c r="R42">
        <f t="shared" si="43"/>
        <v>1675</v>
      </c>
      <c r="S42">
        <f t="shared" si="43"/>
        <v>50</v>
      </c>
      <c r="T42">
        <f t="shared" si="43"/>
        <v>1</v>
      </c>
      <c r="U42">
        <f t="shared" si="43"/>
        <v>95</v>
      </c>
      <c r="V42">
        <f t="shared" si="43"/>
        <v>14</v>
      </c>
      <c r="W42">
        <f t="shared" si="43"/>
        <v>0</v>
      </c>
      <c r="X42">
        <f t="shared" si="43"/>
        <v>851</v>
      </c>
      <c r="Y42">
        <f t="shared" si="43"/>
        <v>74</v>
      </c>
      <c r="Z42">
        <f t="shared" si="43"/>
        <v>3</v>
      </c>
      <c r="AA42">
        <f t="shared" si="43"/>
        <v>90</v>
      </c>
      <c r="AB42">
        <f t="shared" si="43"/>
        <v>2</v>
      </c>
      <c r="AC42">
        <f t="shared" si="43"/>
        <v>0</v>
      </c>
      <c r="AD42" s="97">
        <f>+AD41+AD31+AD35+AD26+AD23+AD19+AD14</f>
        <v>32</v>
      </c>
      <c r="AE42" s="97">
        <f>+AE41+AE31+AE35+AE26+AE23+AE19+AE14</f>
        <v>22</v>
      </c>
      <c r="AF42" s="97">
        <f>+AF41+AF35+AF31+AF26+AF23+AF19+AF14</f>
        <v>16</v>
      </c>
      <c r="AG42" s="97">
        <f t="shared" ref="AG42:AV42" si="44">+AG41+AG31+AG35+AG26+AG23+AG19+AG14</f>
        <v>20</v>
      </c>
      <c r="AH42" s="97">
        <f t="shared" si="44"/>
        <v>6</v>
      </c>
      <c r="AI42" s="97">
        <f t="shared" si="44"/>
        <v>27</v>
      </c>
      <c r="AJ42" s="97">
        <f t="shared" si="44"/>
        <v>47</v>
      </c>
      <c r="AK42" s="97">
        <f t="shared" si="44"/>
        <v>1105</v>
      </c>
      <c r="AL42" s="97">
        <f t="shared" si="44"/>
        <v>28</v>
      </c>
      <c r="AM42" s="97">
        <f t="shared" si="44"/>
        <v>86</v>
      </c>
      <c r="AN42" s="97">
        <f t="shared" si="44"/>
        <v>11</v>
      </c>
      <c r="AO42" s="97">
        <f t="shared" si="44"/>
        <v>82</v>
      </c>
      <c r="AP42" s="97">
        <f t="shared" si="44"/>
        <v>248</v>
      </c>
      <c r="AQ42" s="97">
        <f t="shared" si="44"/>
        <v>2425</v>
      </c>
      <c r="AR42" s="97">
        <f t="shared" si="44"/>
        <v>37</v>
      </c>
      <c r="AS42" s="97">
        <f t="shared" si="44"/>
        <v>101</v>
      </c>
      <c r="AT42" s="97">
        <f t="shared" si="44"/>
        <v>22</v>
      </c>
      <c r="AU42" s="97">
        <f t="shared" si="44"/>
        <v>103</v>
      </c>
      <c r="AV42" s="97">
        <f t="shared" si="44"/>
        <v>331</v>
      </c>
    </row>
    <row r="43" spans="1:125" x14ac:dyDescent="0.25">
      <c r="A43" s="33"/>
      <c r="AD43" s="97"/>
      <c r="AE43" s="166"/>
      <c r="AF43" s="155"/>
      <c r="AG43" s="157"/>
      <c r="AH43" s="159"/>
      <c r="AI43" s="161"/>
      <c r="AJ43" s="168"/>
      <c r="AK43" s="136"/>
      <c r="AL43" s="155"/>
      <c r="AM43" s="157"/>
      <c r="AN43" s="159"/>
      <c r="AO43" s="161"/>
      <c r="AP43" s="164"/>
      <c r="AQ43" s="280"/>
      <c r="AR43" s="155"/>
      <c r="AS43" s="157"/>
      <c r="AT43" s="159"/>
      <c r="AU43" s="161"/>
      <c r="AV43" s="164"/>
    </row>
    <row r="44" spans="1:125" x14ac:dyDescent="0.25">
      <c r="A44" s="33"/>
      <c r="F44" t="s">
        <v>63</v>
      </c>
      <c r="G44">
        <f>6+6+1+5+2+8</f>
        <v>28</v>
      </c>
      <c r="BP44" s="253">
        <f>+BP41+BP35+BP14+BP31</f>
        <v>32</v>
      </c>
      <c r="BQ44" s="253">
        <f>+BQ41+BQ35+BQ31+BQ14</f>
        <v>22</v>
      </c>
      <c r="BR44" s="253">
        <f>+BR41+BR35+BR31+BR14+BR19+BR23+BR26</f>
        <v>100</v>
      </c>
      <c r="BS44" s="253">
        <f>+BS41+BS35+BS31+BS14+BS26+BS23+BS19</f>
        <v>228</v>
      </c>
      <c r="BT44" s="253">
        <f>+BT41+BT35+BT31+BT14+BT26</f>
        <v>39</v>
      </c>
      <c r="BU44" s="253">
        <f>+BU41+BU35+BU31+BU14+BU26+BU23+BU19</f>
        <v>232</v>
      </c>
      <c r="BV44" s="253">
        <f>+BV41+BV35+BV31+BV14+BV26+BV23+BV19</f>
        <v>658</v>
      </c>
      <c r="BW44" s="253">
        <f>+BW41+BW35+BW31+BW14+BW26+BW23+BW19</f>
        <v>1105</v>
      </c>
      <c r="BX44" s="253">
        <f>+BX41+BX35+BX31+BX14+BX26+BX23+BX19</f>
        <v>2425</v>
      </c>
      <c r="BY44" s="253">
        <f>+BY41+BY35+BY31+BY14+BY26+BY23+BY19</f>
        <v>4841</v>
      </c>
    </row>
    <row r="45" spans="1:125" x14ac:dyDescent="0.25">
      <c r="A45" s="33"/>
      <c r="AE45" s="169">
        <v>1</v>
      </c>
      <c r="AF45" s="170">
        <v>2</v>
      </c>
      <c r="AG45" s="171">
        <v>3</v>
      </c>
      <c r="AH45" s="172">
        <v>4</v>
      </c>
      <c r="AI45" s="173">
        <v>5</v>
      </c>
      <c r="AJ45" s="174">
        <v>6</v>
      </c>
      <c r="AK45" s="175">
        <v>7</v>
      </c>
      <c r="AL45" s="162">
        <v>8</v>
      </c>
      <c r="AM45" s="281">
        <v>9</v>
      </c>
      <c r="AN45" s="177" t="s">
        <v>81</v>
      </c>
    </row>
    <row r="46" spans="1:125" x14ac:dyDescent="0.25">
      <c r="AE46" s="169">
        <f>+AD42</f>
        <v>32</v>
      </c>
      <c r="AF46" s="170">
        <f>+AE42</f>
        <v>22</v>
      </c>
      <c r="AG46" s="171">
        <f>+AF42+AL42+AR42</f>
        <v>81</v>
      </c>
      <c r="AH46" s="172">
        <f>+AG42+AS42+AM42</f>
        <v>207</v>
      </c>
      <c r="AI46" s="173">
        <f>+AH42+AN42+AT42</f>
        <v>39</v>
      </c>
      <c r="AJ46" s="174">
        <f>+AI42+AO42++AU42</f>
        <v>212</v>
      </c>
      <c r="AK46" s="175">
        <f>+AJ42+AP42+AV42</f>
        <v>626</v>
      </c>
      <c r="AL46" s="176">
        <f>+AK42</f>
        <v>1105</v>
      </c>
      <c r="AM46" s="279">
        <f>+AQ42</f>
        <v>2425</v>
      </c>
      <c r="AN46" s="177">
        <f>SUM(AE46:AM46)</f>
        <v>4749</v>
      </c>
    </row>
    <row r="47" spans="1:125" ht="15.75" thickBot="1" x14ac:dyDescent="0.3"/>
    <row r="48" spans="1:125" x14ac:dyDescent="0.25">
      <c r="H48">
        <f>SUM(H4:H40)</f>
        <v>25</v>
      </c>
      <c r="I48">
        <f>SUM(I4:I40)</f>
        <v>99</v>
      </c>
      <c r="J48">
        <f>SUM(J4:J40)</f>
        <v>137</v>
      </c>
      <c r="K48" s="413" t="s">
        <v>36</v>
      </c>
      <c r="L48" s="413"/>
      <c r="M48" s="413"/>
      <c r="N48" s="413"/>
      <c r="O48" s="413"/>
      <c r="P48" s="413"/>
      <c r="Q48" s="413"/>
      <c r="R48" s="413" t="s">
        <v>0</v>
      </c>
      <c r="S48" s="413"/>
      <c r="T48" s="413"/>
      <c r="U48" s="413"/>
      <c r="V48" s="413"/>
      <c r="W48" s="413"/>
      <c r="X48" s="413" t="s">
        <v>1</v>
      </c>
      <c r="Y48" s="413"/>
      <c r="Z48" s="413"/>
      <c r="AA48" s="413"/>
      <c r="AB48" s="413"/>
      <c r="AC48" s="413"/>
      <c r="AD48" s="407" t="s">
        <v>36</v>
      </c>
      <c r="AE48" s="408"/>
      <c r="AF48" s="408"/>
      <c r="AG48" s="408"/>
      <c r="AH48" s="408"/>
      <c r="AI48" s="408"/>
      <c r="AJ48" s="409"/>
      <c r="AK48" s="410" t="s">
        <v>0</v>
      </c>
      <c r="AL48" s="411"/>
      <c r="AM48" s="411"/>
      <c r="AN48" s="411"/>
      <c r="AO48" s="411"/>
      <c r="AP48" s="412"/>
      <c r="AQ48" s="400" t="s">
        <v>1</v>
      </c>
      <c r="AR48" s="401"/>
      <c r="AS48" s="401"/>
      <c r="AT48" s="401"/>
      <c r="AU48" s="401"/>
      <c r="AV48" s="414"/>
    </row>
    <row r="49" spans="4:48" ht="195.75" thickBot="1" x14ac:dyDescent="0.3">
      <c r="D49" s="9" t="s">
        <v>36</v>
      </c>
      <c r="E49" s="283" t="s">
        <v>0</v>
      </c>
      <c r="F49" s="4" t="s">
        <v>1</v>
      </c>
      <c r="G49" s="114"/>
      <c r="H49" s="23" t="s">
        <v>36</v>
      </c>
      <c r="I49" s="283" t="s">
        <v>0</v>
      </c>
      <c r="J49" s="4" t="s">
        <v>1</v>
      </c>
      <c r="K49" s="94" t="s">
        <v>44</v>
      </c>
      <c r="L49" s="5" t="s">
        <v>45</v>
      </c>
      <c r="M49" s="5" t="s">
        <v>46</v>
      </c>
      <c r="N49" s="5" t="s">
        <v>47</v>
      </c>
      <c r="O49" s="5" t="s">
        <v>48</v>
      </c>
      <c r="P49" s="5" t="s">
        <v>49</v>
      </c>
      <c r="Q49" s="77" t="s">
        <v>50</v>
      </c>
      <c r="R49" s="7" t="s">
        <v>51</v>
      </c>
      <c r="S49" s="5" t="s">
        <v>46</v>
      </c>
      <c r="T49" s="5" t="s">
        <v>47</v>
      </c>
      <c r="U49" s="5" t="s">
        <v>48</v>
      </c>
      <c r="V49" s="5" t="s">
        <v>49</v>
      </c>
      <c r="W49" s="6" t="s">
        <v>50</v>
      </c>
      <c r="X49" s="7" t="s">
        <v>52</v>
      </c>
      <c r="Y49" s="5" t="s">
        <v>46</v>
      </c>
      <c r="Z49" s="5" t="s">
        <v>47</v>
      </c>
      <c r="AA49" s="5" t="s">
        <v>48</v>
      </c>
      <c r="AB49" s="5" t="s">
        <v>49</v>
      </c>
      <c r="AC49" s="6" t="s">
        <v>50</v>
      </c>
      <c r="AD49" s="94" t="s">
        <v>44</v>
      </c>
      <c r="AE49" s="5" t="s">
        <v>45</v>
      </c>
      <c r="AF49" s="5" t="s">
        <v>46</v>
      </c>
      <c r="AG49" s="5" t="s">
        <v>47</v>
      </c>
      <c r="AH49" s="5" t="s">
        <v>48</v>
      </c>
      <c r="AI49" s="5" t="s">
        <v>49</v>
      </c>
      <c r="AJ49" s="77" t="s">
        <v>50</v>
      </c>
      <c r="AK49" s="7" t="s">
        <v>51</v>
      </c>
      <c r="AL49" s="5" t="s">
        <v>46</v>
      </c>
      <c r="AM49" s="5" t="s">
        <v>47</v>
      </c>
      <c r="AN49" s="5" t="s">
        <v>48</v>
      </c>
      <c r="AO49" s="5" t="s">
        <v>49</v>
      </c>
      <c r="AP49" s="6" t="s">
        <v>50</v>
      </c>
      <c r="AQ49" s="7" t="s">
        <v>52</v>
      </c>
      <c r="AR49" s="5" t="s">
        <v>46</v>
      </c>
      <c r="AS49" s="5" t="s">
        <v>47</v>
      </c>
      <c r="AT49" s="5" t="s">
        <v>48</v>
      </c>
      <c r="AU49" s="5" t="s">
        <v>49</v>
      </c>
      <c r="AV49" s="6" t="s">
        <v>50</v>
      </c>
    </row>
    <row r="50" spans="4:48" x14ac:dyDescent="0.25">
      <c r="D50" s="419" t="s">
        <v>37</v>
      </c>
      <c r="E50" s="420"/>
      <c r="F50" s="421"/>
      <c r="G50" s="113"/>
      <c r="H50" s="428" t="s">
        <v>53</v>
      </c>
      <c r="I50" s="420"/>
      <c r="J50" s="421"/>
      <c r="K50" s="434" t="s">
        <v>43</v>
      </c>
      <c r="L50" s="408"/>
      <c r="M50" s="408"/>
      <c r="N50" s="408"/>
      <c r="O50" s="408"/>
      <c r="P50" s="408"/>
      <c r="Q50" s="409"/>
      <c r="R50" s="410" t="s">
        <v>42</v>
      </c>
      <c r="S50" s="411"/>
      <c r="T50" s="411"/>
      <c r="U50" s="411"/>
      <c r="V50" s="411"/>
      <c r="W50" s="412"/>
      <c r="X50" s="400" t="s">
        <v>41</v>
      </c>
      <c r="Y50" s="401"/>
      <c r="Z50" s="401"/>
      <c r="AA50" s="401"/>
      <c r="AB50" s="401"/>
      <c r="AC50" s="414"/>
      <c r="AD50" s="434" t="s">
        <v>38</v>
      </c>
      <c r="AE50" s="408"/>
      <c r="AF50" s="408"/>
      <c r="AG50" s="408"/>
      <c r="AH50" s="408"/>
      <c r="AI50" s="408"/>
      <c r="AJ50" s="409"/>
      <c r="AK50" s="410" t="s">
        <v>39</v>
      </c>
      <c r="AL50" s="411"/>
      <c r="AM50" s="411"/>
      <c r="AN50" s="411"/>
      <c r="AO50" s="411"/>
      <c r="AP50" s="412"/>
      <c r="AQ50" s="400" t="s">
        <v>40</v>
      </c>
      <c r="AR50" s="401"/>
      <c r="AS50" s="401"/>
      <c r="AT50" s="401"/>
      <c r="AU50" s="401"/>
      <c r="AV50" s="414"/>
    </row>
    <row r="51" spans="4:48" x14ac:dyDescent="0.25">
      <c r="X51" s="404" t="s">
        <v>58</v>
      </c>
      <c r="Y51" s="404"/>
      <c r="Z51" s="404"/>
      <c r="AA51" s="404"/>
      <c r="AB51" s="404"/>
      <c r="AC51" s="404"/>
      <c r="AD51" s="97">
        <f t="shared" ref="AD51:AV51" si="45">+AD42</f>
        <v>32</v>
      </c>
      <c r="AE51" s="97">
        <f t="shared" si="45"/>
        <v>22</v>
      </c>
      <c r="AF51" s="97">
        <f t="shared" si="45"/>
        <v>16</v>
      </c>
      <c r="AG51" s="97">
        <f t="shared" si="45"/>
        <v>20</v>
      </c>
      <c r="AH51" s="97">
        <f t="shared" si="45"/>
        <v>6</v>
      </c>
      <c r="AI51" s="97">
        <f t="shared" si="45"/>
        <v>27</v>
      </c>
      <c r="AJ51" s="97">
        <f t="shared" si="45"/>
        <v>47</v>
      </c>
      <c r="AK51" s="97">
        <f t="shared" si="45"/>
        <v>1105</v>
      </c>
      <c r="AL51" s="97">
        <f t="shared" si="45"/>
        <v>28</v>
      </c>
      <c r="AM51" s="97">
        <f t="shared" si="45"/>
        <v>86</v>
      </c>
      <c r="AN51" s="97">
        <f t="shared" si="45"/>
        <v>11</v>
      </c>
      <c r="AO51" s="97">
        <f t="shared" si="45"/>
        <v>82</v>
      </c>
      <c r="AP51" s="97">
        <f t="shared" si="45"/>
        <v>248</v>
      </c>
      <c r="AQ51" s="97">
        <f t="shared" si="45"/>
        <v>2425</v>
      </c>
      <c r="AR51" s="97">
        <f t="shared" si="45"/>
        <v>37</v>
      </c>
      <c r="AS51" s="97">
        <f t="shared" si="45"/>
        <v>101</v>
      </c>
      <c r="AT51" s="97">
        <f t="shared" si="45"/>
        <v>22</v>
      </c>
      <c r="AU51" s="97">
        <f t="shared" si="45"/>
        <v>103</v>
      </c>
      <c r="AV51" s="97">
        <f t="shared" si="45"/>
        <v>331</v>
      </c>
    </row>
    <row r="52" spans="4:48" hidden="1" x14ac:dyDescent="0.25">
      <c r="X52" s="405" t="s">
        <v>59</v>
      </c>
      <c r="Y52" s="405"/>
      <c r="Z52" s="405"/>
      <c r="AA52" s="405"/>
      <c r="AB52" s="405"/>
      <c r="AC52" s="405"/>
      <c r="AD52" s="1">
        <f t="shared" ref="AD52:AV52" si="46">+K42</f>
        <v>175</v>
      </c>
      <c r="AE52" s="1">
        <f t="shared" si="46"/>
        <v>38</v>
      </c>
      <c r="AF52" s="1">
        <f t="shared" si="46"/>
        <v>8</v>
      </c>
      <c r="AG52" s="1">
        <f t="shared" si="46"/>
        <v>1</v>
      </c>
      <c r="AH52" s="1">
        <f t="shared" si="46"/>
        <v>24</v>
      </c>
      <c r="AI52" s="1">
        <f t="shared" si="46"/>
        <v>12</v>
      </c>
      <c r="AJ52" s="1">
        <f t="shared" si="46"/>
        <v>0</v>
      </c>
      <c r="AK52" s="1">
        <f t="shared" si="46"/>
        <v>1675</v>
      </c>
      <c r="AL52" s="1">
        <f t="shared" si="46"/>
        <v>50</v>
      </c>
      <c r="AM52" s="1">
        <f t="shared" si="46"/>
        <v>1</v>
      </c>
      <c r="AN52" s="1">
        <f t="shared" si="46"/>
        <v>95</v>
      </c>
      <c r="AO52" s="1">
        <f t="shared" si="46"/>
        <v>14</v>
      </c>
      <c r="AP52" s="1">
        <f t="shared" si="46"/>
        <v>0</v>
      </c>
      <c r="AQ52" s="1">
        <f t="shared" si="46"/>
        <v>851</v>
      </c>
      <c r="AR52" s="1">
        <f t="shared" si="46"/>
        <v>74</v>
      </c>
      <c r="AS52" s="1">
        <f t="shared" si="46"/>
        <v>3</v>
      </c>
      <c r="AT52" s="1">
        <f t="shared" si="46"/>
        <v>90</v>
      </c>
      <c r="AU52" s="1">
        <f t="shared" si="46"/>
        <v>2</v>
      </c>
      <c r="AV52" s="1">
        <f t="shared" si="46"/>
        <v>0</v>
      </c>
    </row>
    <row r="53" spans="4:48" hidden="1" x14ac:dyDescent="0.25">
      <c r="X53" s="406" t="s">
        <v>60</v>
      </c>
      <c r="Y53" s="406"/>
      <c r="Z53" s="406"/>
      <c r="AA53" s="406"/>
      <c r="AB53" s="406"/>
      <c r="AC53" s="406"/>
      <c r="AD53">
        <f t="shared" ref="AD53:AV53" si="47">AD51+AD52</f>
        <v>207</v>
      </c>
      <c r="AE53">
        <f t="shared" si="47"/>
        <v>60</v>
      </c>
      <c r="AF53">
        <f t="shared" si="47"/>
        <v>24</v>
      </c>
      <c r="AG53">
        <f t="shared" si="47"/>
        <v>21</v>
      </c>
      <c r="AH53">
        <f t="shared" si="47"/>
        <v>30</v>
      </c>
      <c r="AI53">
        <f t="shared" si="47"/>
        <v>39</v>
      </c>
      <c r="AJ53">
        <f t="shared" si="47"/>
        <v>47</v>
      </c>
      <c r="AK53">
        <f t="shared" si="47"/>
        <v>2780</v>
      </c>
      <c r="AL53">
        <f t="shared" si="47"/>
        <v>78</v>
      </c>
      <c r="AM53">
        <f t="shared" si="47"/>
        <v>87</v>
      </c>
      <c r="AN53">
        <f t="shared" si="47"/>
        <v>106</v>
      </c>
      <c r="AO53">
        <f t="shared" si="47"/>
        <v>96</v>
      </c>
      <c r="AP53">
        <f t="shared" si="47"/>
        <v>248</v>
      </c>
      <c r="AQ53">
        <f t="shared" si="47"/>
        <v>3276</v>
      </c>
      <c r="AR53">
        <f t="shared" si="47"/>
        <v>111</v>
      </c>
      <c r="AS53">
        <f t="shared" si="47"/>
        <v>104</v>
      </c>
      <c r="AT53">
        <f t="shared" si="47"/>
        <v>112</v>
      </c>
      <c r="AU53">
        <f t="shared" si="47"/>
        <v>105</v>
      </c>
      <c r="AV53">
        <f t="shared" si="47"/>
        <v>331</v>
      </c>
    </row>
  </sheetData>
  <mergeCells count="45">
    <mergeCell ref="X53:AC53"/>
    <mergeCell ref="B14:C14"/>
    <mergeCell ref="B19:C19"/>
    <mergeCell ref="B23:C23"/>
    <mergeCell ref="B26:C26"/>
    <mergeCell ref="B31:C31"/>
    <mergeCell ref="B35:C35"/>
    <mergeCell ref="D50:F50"/>
    <mergeCell ref="H50:J50"/>
    <mergeCell ref="K50:Q50"/>
    <mergeCell ref="R50:W50"/>
    <mergeCell ref="X48:AC48"/>
    <mergeCell ref="B41:C41"/>
    <mergeCell ref="B24:B25"/>
    <mergeCell ref="AD50:AJ50"/>
    <mergeCell ref="AK50:AP50"/>
    <mergeCell ref="AQ50:AV50"/>
    <mergeCell ref="X51:AC51"/>
    <mergeCell ref="X52:AC52"/>
    <mergeCell ref="X50:AC50"/>
    <mergeCell ref="BJ1:BO1"/>
    <mergeCell ref="AD48:AJ48"/>
    <mergeCell ref="AK48:AP48"/>
    <mergeCell ref="AQ48:AV48"/>
    <mergeCell ref="B27:B30"/>
    <mergeCell ref="B32:B34"/>
    <mergeCell ref="B36:B40"/>
    <mergeCell ref="K48:Q48"/>
    <mergeCell ref="R48:W48"/>
    <mergeCell ref="BP1:BY1"/>
    <mergeCell ref="B4:B13"/>
    <mergeCell ref="B15:B18"/>
    <mergeCell ref="B20:B22"/>
    <mergeCell ref="AW1:BC1"/>
    <mergeCell ref="BD1:BI1"/>
    <mergeCell ref="B1:B3"/>
    <mergeCell ref="C1:C3"/>
    <mergeCell ref="D1:F1"/>
    <mergeCell ref="H1:J1"/>
    <mergeCell ref="K1:Q1"/>
    <mergeCell ref="R1:W1"/>
    <mergeCell ref="X1:AC1"/>
    <mergeCell ref="AD1:AJ1"/>
    <mergeCell ref="AK1:AP1"/>
    <mergeCell ref="AQ1:AV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A54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AX45" sqref="A45:AX45"/>
    </sheetView>
  </sheetViews>
  <sheetFormatPr baseColWidth="10" defaultRowHeight="15" x14ac:dyDescent="0.25"/>
  <cols>
    <col min="2" max="2" width="24.5703125" bestFit="1" customWidth="1"/>
    <col min="3" max="3" width="43" bestFit="1" customWidth="1"/>
    <col min="4" max="5" width="43" customWidth="1"/>
    <col min="6" max="6" width="12.140625" hidden="1" customWidth="1"/>
    <col min="7" max="7" width="9.85546875" hidden="1" customWidth="1"/>
    <col min="8" max="9" width="12.42578125" hidden="1" customWidth="1"/>
    <col min="10" max="10" width="12.140625" hidden="1" customWidth="1"/>
    <col min="11" max="11" width="11.42578125" hidden="1" customWidth="1"/>
    <col min="12" max="31" width="12.42578125" hidden="1" customWidth="1"/>
    <col min="32" max="32" width="17.5703125" customWidth="1"/>
    <col min="33" max="33" width="11.42578125" customWidth="1"/>
    <col min="34" max="34" width="16.85546875" customWidth="1"/>
    <col min="35" max="38" width="11.42578125" customWidth="1"/>
    <col min="39" max="39" width="21.7109375" customWidth="1"/>
    <col min="40" max="44" width="11.42578125" customWidth="1"/>
    <col min="51" max="69" width="0" hidden="1" customWidth="1"/>
  </cols>
  <sheetData>
    <row r="1" spans="2:79" ht="36" customHeight="1" x14ac:dyDescent="0.25">
      <c r="B1" s="422" t="s">
        <v>2</v>
      </c>
      <c r="C1" s="422" t="s">
        <v>10</v>
      </c>
      <c r="D1" s="284"/>
      <c r="E1" s="284"/>
      <c r="F1" s="419" t="s">
        <v>37</v>
      </c>
      <c r="G1" s="420"/>
      <c r="H1" s="421"/>
      <c r="I1" s="113"/>
      <c r="J1" s="428" t="s">
        <v>53</v>
      </c>
      <c r="K1" s="420"/>
      <c r="L1" s="429"/>
      <c r="M1" s="415" t="s">
        <v>43</v>
      </c>
      <c r="N1" s="408"/>
      <c r="O1" s="408"/>
      <c r="P1" s="408"/>
      <c r="Q1" s="408"/>
      <c r="R1" s="408"/>
      <c r="S1" s="416"/>
      <c r="T1" s="417" t="s">
        <v>42</v>
      </c>
      <c r="U1" s="411"/>
      <c r="V1" s="411"/>
      <c r="W1" s="411"/>
      <c r="X1" s="411"/>
      <c r="Y1" s="418"/>
      <c r="Z1" s="400" t="s">
        <v>41</v>
      </c>
      <c r="AA1" s="401"/>
      <c r="AB1" s="401"/>
      <c r="AC1" s="401"/>
      <c r="AD1" s="401"/>
      <c r="AE1" s="414"/>
      <c r="AF1" s="407" t="s">
        <v>38</v>
      </c>
      <c r="AG1" s="408"/>
      <c r="AH1" s="408"/>
      <c r="AI1" s="408"/>
      <c r="AJ1" s="408"/>
      <c r="AK1" s="408"/>
      <c r="AL1" s="409"/>
      <c r="AM1" s="410" t="s">
        <v>39</v>
      </c>
      <c r="AN1" s="411"/>
      <c r="AO1" s="411"/>
      <c r="AP1" s="411"/>
      <c r="AQ1" s="411"/>
      <c r="AR1" s="412"/>
      <c r="AS1" s="400" t="s">
        <v>40</v>
      </c>
      <c r="AT1" s="401"/>
      <c r="AU1" s="401"/>
      <c r="AV1" s="401"/>
      <c r="AW1" s="401"/>
      <c r="AX1" s="414"/>
      <c r="AY1" s="407" t="s">
        <v>55</v>
      </c>
      <c r="AZ1" s="408"/>
      <c r="BA1" s="408"/>
      <c r="BB1" s="408"/>
      <c r="BC1" s="408"/>
      <c r="BD1" s="408"/>
      <c r="BE1" s="409"/>
      <c r="BF1" s="410" t="s">
        <v>56</v>
      </c>
      <c r="BG1" s="411"/>
      <c r="BH1" s="411"/>
      <c r="BI1" s="411"/>
      <c r="BJ1" s="411"/>
      <c r="BK1" s="412"/>
      <c r="BL1" s="400" t="s">
        <v>57</v>
      </c>
      <c r="BM1" s="401"/>
      <c r="BN1" s="401"/>
      <c r="BO1" s="401"/>
      <c r="BP1" s="401"/>
      <c r="BQ1" s="402"/>
      <c r="BR1" s="403" t="s">
        <v>84</v>
      </c>
      <c r="BS1" s="403"/>
      <c r="BT1" s="403"/>
      <c r="BU1" s="403"/>
      <c r="BV1" s="403"/>
      <c r="BW1" s="403"/>
      <c r="BX1" s="403"/>
      <c r="BY1" s="403"/>
      <c r="BZ1" s="403"/>
      <c r="CA1" s="403"/>
    </row>
    <row r="2" spans="2:79" ht="36" customHeight="1" x14ac:dyDescent="0.25">
      <c r="B2" s="423"/>
      <c r="C2" s="423"/>
      <c r="D2" s="284"/>
      <c r="E2" s="284"/>
      <c r="F2" s="137"/>
      <c r="G2" s="138"/>
      <c r="H2" s="139"/>
      <c r="I2" s="140"/>
      <c r="J2" s="137"/>
      <c r="K2" s="138"/>
      <c r="L2" s="139"/>
      <c r="M2" s="141"/>
      <c r="N2" s="142"/>
      <c r="O2" s="142"/>
      <c r="P2" s="142"/>
      <c r="Q2" s="142"/>
      <c r="R2" s="142"/>
      <c r="S2" s="143"/>
      <c r="T2" s="144"/>
      <c r="U2" s="145"/>
      <c r="V2" s="145"/>
      <c r="W2" s="145"/>
      <c r="X2" s="145"/>
      <c r="Y2" s="146"/>
      <c r="Z2" s="147"/>
      <c r="AA2" s="148"/>
      <c r="AB2" s="148"/>
      <c r="AC2" s="148"/>
      <c r="AD2" s="148"/>
      <c r="AE2" s="149"/>
      <c r="AF2" s="144">
        <v>1</v>
      </c>
      <c r="AG2" s="165">
        <v>2</v>
      </c>
      <c r="AH2" s="154">
        <v>3</v>
      </c>
      <c r="AI2" s="156">
        <v>4</v>
      </c>
      <c r="AJ2" s="158">
        <v>5</v>
      </c>
      <c r="AK2" s="160">
        <v>6</v>
      </c>
      <c r="AL2" s="167">
        <v>7</v>
      </c>
      <c r="AM2" s="162">
        <v>8</v>
      </c>
      <c r="AN2" s="154">
        <v>3</v>
      </c>
      <c r="AO2" s="156">
        <v>4</v>
      </c>
      <c r="AP2" s="158">
        <v>5</v>
      </c>
      <c r="AQ2" s="160">
        <v>6</v>
      </c>
      <c r="AR2" s="163">
        <v>7</v>
      </c>
      <c r="AS2" s="279">
        <v>9</v>
      </c>
      <c r="AT2" s="154">
        <v>3</v>
      </c>
      <c r="AU2" s="156">
        <v>4</v>
      </c>
      <c r="AV2" s="158">
        <v>5</v>
      </c>
      <c r="AW2" s="160">
        <v>6</v>
      </c>
      <c r="AX2" s="163">
        <v>7</v>
      </c>
      <c r="AY2" s="150"/>
      <c r="AZ2" s="142"/>
      <c r="BA2" s="142"/>
      <c r="BB2" s="142"/>
      <c r="BC2" s="142"/>
      <c r="BD2" s="142"/>
      <c r="BE2" s="151"/>
      <c r="BF2" s="152"/>
      <c r="BG2" s="145"/>
      <c r="BH2" s="145"/>
      <c r="BI2" s="145"/>
      <c r="BJ2" s="145"/>
      <c r="BK2" s="153"/>
      <c r="BL2" s="147"/>
      <c r="BM2" s="148"/>
      <c r="BN2" s="148"/>
      <c r="BO2" s="148"/>
      <c r="BP2" s="148"/>
      <c r="BQ2" s="149"/>
      <c r="BR2" s="144">
        <v>1</v>
      </c>
      <c r="BS2" s="165">
        <v>2</v>
      </c>
      <c r="BT2" s="154">
        <v>3</v>
      </c>
      <c r="BU2" s="156">
        <v>4</v>
      </c>
      <c r="BV2" s="158">
        <v>5</v>
      </c>
      <c r="BW2" s="160">
        <v>6</v>
      </c>
      <c r="BX2" s="167">
        <v>7</v>
      </c>
      <c r="BY2" s="254">
        <v>8</v>
      </c>
      <c r="BZ2" s="279">
        <v>9</v>
      </c>
    </row>
    <row r="3" spans="2:79" s="107" customFormat="1" ht="139.5" customHeight="1" x14ac:dyDescent="0.2">
      <c r="B3" s="424"/>
      <c r="C3" s="424"/>
      <c r="D3" s="284" t="s">
        <v>104</v>
      </c>
      <c r="E3" s="284" t="s">
        <v>105</v>
      </c>
      <c r="F3" s="98" t="s">
        <v>36</v>
      </c>
      <c r="G3" s="99" t="s">
        <v>0</v>
      </c>
      <c r="H3" s="100" t="s">
        <v>1</v>
      </c>
      <c r="I3" s="126" t="s">
        <v>61</v>
      </c>
      <c r="J3" s="98" t="s">
        <v>36</v>
      </c>
      <c r="K3" s="99" t="s">
        <v>0</v>
      </c>
      <c r="L3" s="100" t="s">
        <v>1</v>
      </c>
      <c r="M3" s="101" t="s">
        <v>44</v>
      </c>
      <c r="N3" s="102" t="s">
        <v>45</v>
      </c>
      <c r="O3" s="102" t="s">
        <v>46</v>
      </c>
      <c r="P3" s="102" t="s">
        <v>47</v>
      </c>
      <c r="Q3" s="102" t="s">
        <v>48</v>
      </c>
      <c r="R3" s="102" t="s">
        <v>49</v>
      </c>
      <c r="S3" s="103" t="s">
        <v>50</v>
      </c>
      <c r="T3" s="104" t="s">
        <v>51</v>
      </c>
      <c r="U3" s="102" t="s">
        <v>46</v>
      </c>
      <c r="V3" s="102" t="s">
        <v>47</v>
      </c>
      <c r="W3" s="102" t="s">
        <v>48</v>
      </c>
      <c r="X3" s="102" t="s">
        <v>49</v>
      </c>
      <c r="Y3" s="105" t="s">
        <v>50</v>
      </c>
      <c r="Z3" s="101" t="s">
        <v>52</v>
      </c>
      <c r="AA3" s="102" t="s">
        <v>46</v>
      </c>
      <c r="AB3" s="102" t="s">
        <v>47</v>
      </c>
      <c r="AC3" s="102" t="s">
        <v>48</v>
      </c>
      <c r="AD3" s="102" t="s">
        <v>49</v>
      </c>
      <c r="AE3" s="103" t="s">
        <v>50</v>
      </c>
      <c r="AF3" s="104" t="s">
        <v>44</v>
      </c>
      <c r="AG3" s="102" t="s">
        <v>45</v>
      </c>
      <c r="AH3" s="102" t="s">
        <v>46</v>
      </c>
      <c r="AI3" s="102" t="s">
        <v>47</v>
      </c>
      <c r="AJ3" s="102" t="s">
        <v>48</v>
      </c>
      <c r="AK3" s="102" t="s">
        <v>49</v>
      </c>
      <c r="AL3" s="105" t="s">
        <v>50</v>
      </c>
      <c r="AM3" s="101" t="s">
        <v>51</v>
      </c>
      <c r="AN3" s="102" t="s">
        <v>46</v>
      </c>
      <c r="AO3" s="102" t="s">
        <v>47</v>
      </c>
      <c r="AP3" s="102" t="s">
        <v>48</v>
      </c>
      <c r="AQ3" s="102" t="s">
        <v>49</v>
      </c>
      <c r="AR3" s="103" t="s">
        <v>50</v>
      </c>
      <c r="AS3" s="101" t="s">
        <v>52</v>
      </c>
      <c r="AT3" s="102" t="s">
        <v>46</v>
      </c>
      <c r="AU3" s="102" t="s">
        <v>47</v>
      </c>
      <c r="AV3" s="102" t="s">
        <v>48</v>
      </c>
      <c r="AW3" s="102" t="s">
        <v>49</v>
      </c>
      <c r="AX3" s="103" t="s">
        <v>50</v>
      </c>
      <c r="AY3" s="106" t="s">
        <v>44</v>
      </c>
      <c r="AZ3" s="102" t="s">
        <v>45</v>
      </c>
      <c r="BA3" s="102" t="s">
        <v>46</v>
      </c>
      <c r="BB3" s="102" t="s">
        <v>47</v>
      </c>
      <c r="BC3" s="102" t="s">
        <v>48</v>
      </c>
      <c r="BD3" s="102" t="s">
        <v>49</v>
      </c>
      <c r="BE3" s="105" t="s">
        <v>50</v>
      </c>
      <c r="BF3" s="101" t="s">
        <v>51</v>
      </c>
      <c r="BG3" s="102" t="s">
        <v>46</v>
      </c>
      <c r="BH3" s="102" t="s">
        <v>47</v>
      </c>
      <c r="BI3" s="102" t="s">
        <v>48</v>
      </c>
      <c r="BJ3" s="102" t="s">
        <v>49</v>
      </c>
      <c r="BK3" s="103" t="s">
        <v>50</v>
      </c>
      <c r="BL3" s="101" t="s">
        <v>52</v>
      </c>
      <c r="BM3" s="102" t="s">
        <v>46</v>
      </c>
      <c r="BN3" s="102" t="s">
        <v>47</v>
      </c>
      <c r="BO3" s="102" t="s">
        <v>48</v>
      </c>
      <c r="BP3" s="102" t="s">
        <v>49</v>
      </c>
      <c r="BQ3" s="103" t="s">
        <v>50</v>
      </c>
      <c r="BR3" s="106" t="s">
        <v>44</v>
      </c>
      <c r="BS3" s="102" t="s">
        <v>45</v>
      </c>
      <c r="BT3" s="102" t="s">
        <v>46</v>
      </c>
      <c r="BU3" s="102" t="s">
        <v>47</v>
      </c>
      <c r="BV3" s="102" t="s">
        <v>48</v>
      </c>
      <c r="BW3" s="102" t="s">
        <v>49</v>
      </c>
      <c r="BX3" s="105" t="s">
        <v>50</v>
      </c>
      <c r="BY3" s="251" t="s">
        <v>52</v>
      </c>
      <c r="BZ3" s="101" t="s">
        <v>52</v>
      </c>
      <c r="CA3" s="252" t="s">
        <v>85</v>
      </c>
    </row>
    <row r="4" spans="2:79" x14ac:dyDescent="0.25">
      <c r="B4" s="430" t="s">
        <v>3</v>
      </c>
      <c r="C4" s="8" t="s">
        <v>11</v>
      </c>
      <c r="D4" s="288" t="s">
        <v>112</v>
      </c>
      <c r="E4" s="287" t="s">
        <v>106</v>
      </c>
      <c r="F4" s="3">
        <v>0</v>
      </c>
      <c r="G4" s="3">
        <v>0</v>
      </c>
      <c r="H4" s="115">
        <v>211</v>
      </c>
      <c r="I4" s="96">
        <v>13</v>
      </c>
      <c r="J4" s="55">
        <v>0</v>
      </c>
      <c r="K4" s="2">
        <v>0</v>
      </c>
      <c r="L4" s="46">
        <v>8</v>
      </c>
      <c r="M4" s="62"/>
      <c r="N4" s="39"/>
      <c r="O4" s="39"/>
      <c r="P4" s="39"/>
      <c r="Q4" s="39"/>
      <c r="R4" s="39"/>
      <c r="S4" s="63"/>
      <c r="T4" s="54"/>
      <c r="U4" s="39"/>
      <c r="V4" s="39"/>
      <c r="W4" s="39"/>
      <c r="X4" s="39"/>
      <c r="Y4" s="78"/>
      <c r="Z4" s="64">
        <v>214</v>
      </c>
      <c r="AA4" s="2">
        <v>0</v>
      </c>
      <c r="AB4" s="2">
        <v>0</v>
      </c>
      <c r="AC4" s="2">
        <v>8</v>
      </c>
      <c r="AD4" s="2">
        <v>0</v>
      </c>
      <c r="AE4" s="17">
        <v>0</v>
      </c>
      <c r="AF4" s="54"/>
      <c r="AG4" s="39"/>
      <c r="AH4" s="39"/>
      <c r="AI4" s="39"/>
      <c r="AJ4" s="39"/>
      <c r="AK4" s="39"/>
      <c r="AL4" s="78"/>
      <c r="AM4" s="62"/>
      <c r="AN4" s="39"/>
      <c r="AO4" s="39"/>
      <c r="AP4" s="39"/>
      <c r="AQ4" s="39"/>
      <c r="AR4" s="63"/>
      <c r="AS4" s="64">
        <v>0</v>
      </c>
      <c r="AT4" s="2">
        <v>3</v>
      </c>
      <c r="AU4" s="2">
        <v>8</v>
      </c>
      <c r="AV4" s="2">
        <v>0</v>
      </c>
      <c r="AW4" s="2">
        <v>8</v>
      </c>
      <c r="AX4" s="17">
        <v>22</v>
      </c>
      <c r="AY4" s="54"/>
      <c r="AZ4" s="39"/>
      <c r="BA4" s="39"/>
      <c r="BB4" s="39"/>
      <c r="BC4" s="39"/>
      <c r="BD4" s="39"/>
      <c r="BE4" s="78"/>
      <c r="BF4" s="62"/>
      <c r="BG4" s="39"/>
      <c r="BH4" s="39"/>
      <c r="BI4" s="39"/>
      <c r="BJ4" s="39"/>
      <c r="BK4" s="55">
        <f t="shared" ref="BK4" si="0">+Y4+AR4</f>
        <v>0</v>
      </c>
      <c r="BL4" s="55">
        <f t="shared" ref="BL4" si="1">+Z4+AS4</f>
        <v>214</v>
      </c>
      <c r="BM4" s="55">
        <f t="shared" ref="BM4" si="2">+AA4+AT4</f>
        <v>3</v>
      </c>
      <c r="BN4" s="55">
        <f t="shared" ref="BN4" si="3">+AB4+AU4</f>
        <v>8</v>
      </c>
      <c r="BO4" s="55">
        <f t="shared" ref="BO4" si="4">+AC4+AV4</f>
        <v>8</v>
      </c>
      <c r="BP4" s="55">
        <f t="shared" ref="BP4" si="5">+AD4+AW4</f>
        <v>8</v>
      </c>
      <c r="BQ4" s="202">
        <f t="shared" ref="BQ4" si="6">+AE4+AX4</f>
        <v>22</v>
      </c>
      <c r="BR4" s="2"/>
      <c r="BS4" s="2"/>
      <c r="BT4" s="2">
        <f>+AT4+AN5+AH5</f>
        <v>4</v>
      </c>
      <c r="BU4" s="2">
        <f>+AU4+AO4+AI5</f>
        <v>8</v>
      </c>
      <c r="BV4" s="2">
        <f>+AV4+AP4+AJ4</f>
        <v>0</v>
      </c>
      <c r="BW4" s="2">
        <f>+AW4+AQ4+AK4</f>
        <v>8</v>
      </c>
      <c r="BX4" s="46">
        <f>+AX4+AR4+AL4</f>
        <v>22</v>
      </c>
      <c r="BY4" s="46">
        <f>+AM4</f>
        <v>0</v>
      </c>
      <c r="BZ4" s="46">
        <f>+AS4</f>
        <v>0</v>
      </c>
      <c r="CA4" s="36">
        <f>SUM(BR4:BZ4)</f>
        <v>42</v>
      </c>
    </row>
    <row r="5" spans="2:79" x14ac:dyDescent="0.25">
      <c r="B5" s="430"/>
      <c r="C5" s="8" t="s">
        <v>12</v>
      </c>
      <c r="D5" s="288" t="s">
        <v>112</v>
      </c>
      <c r="E5" s="285" t="s">
        <v>106</v>
      </c>
      <c r="F5" s="3">
        <v>1</v>
      </c>
      <c r="G5" s="3">
        <v>13</v>
      </c>
      <c r="H5" s="115">
        <v>0</v>
      </c>
      <c r="I5" s="96">
        <v>1</v>
      </c>
      <c r="J5" s="55">
        <v>0</v>
      </c>
      <c r="K5" s="2">
        <v>1</v>
      </c>
      <c r="L5" s="46">
        <v>0</v>
      </c>
      <c r="M5" s="64">
        <v>0</v>
      </c>
      <c r="N5" s="2">
        <v>0</v>
      </c>
      <c r="O5" s="2">
        <v>0</v>
      </c>
      <c r="P5" s="2">
        <v>0</v>
      </c>
      <c r="Q5" s="2">
        <v>1</v>
      </c>
      <c r="R5" s="2">
        <v>0</v>
      </c>
      <c r="S5" s="17">
        <v>0</v>
      </c>
      <c r="T5" s="55">
        <v>13</v>
      </c>
      <c r="U5" s="2">
        <v>0</v>
      </c>
      <c r="V5" s="2">
        <v>0</v>
      </c>
      <c r="W5" s="2">
        <v>1</v>
      </c>
      <c r="X5" s="2">
        <v>0</v>
      </c>
      <c r="Y5" s="46">
        <v>0</v>
      </c>
      <c r="Z5" s="62"/>
      <c r="AA5" s="39"/>
      <c r="AB5" s="39"/>
      <c r="AC5" s="39"/>
      <c r="AD5" s="39"/>
      <c r="AE5" s="63"/>
      <c r="AF5" s="55">
        <v>1</v>
      </c>
      <c r="AG5" s="2">
        <v>1</v>
      </c>
      <c r="AH5" s="2">
        <v>0</v>
      </c>
      <c r="AI5" s="2">
        <v>0</v>
      </c>
      <c r="AJ5" s="2">
        <v>0</v>
      </c>
      <c r="AK5" s="2">
        <v>0</v>
      </c>
      <c r="AL5" s="46">
        <v>0</v>
      </c>
      <c r="AM5" s="64">
        <v>0</v>
      </c>
      <c r="AN5" s="2">
        <v>1</v>
      </c>
      <c r="AO5" s="2">
        <v>1</v>
      </c>
      <c r="AP5" s="2">
        <v>0</v>
      </c>
      <c r="AQ5" s="2">
        <v>1</v>
      </c>
      <c r="AR5" s="17">
        <v>2</v>
      </c>
      <c r="AS5" s="62"/>
      <c r="AT5" s="39"/>
      <c r="AU5" s="39"/>
      <c r="AV5" s="39"/>
      <c r="AW5" s="39"/>
      <c r="AX5" s="63"/>
      <c r="AY5" s="55">
        <f>+M5+AF5</f>
        <v>1</v>
      </c>
      <c r="AZ5" s="55">
        <f t="shared" ref="AZ5:BE13" si="7">+N5+AG5</f>
        <v>1</v>
      </c>
      <c r="BA5" s="55">
        <f t="shared" si="7"/>
        <v>0</v>
      </c>
      <c r="BB5" s="55">
        <f t="shared" si="7"/>
        <v>0</v>
      </c>
      <c r="BC5" s="55">
        <f t="shared" si="7"/>
        <v>1</v>
      </c>
      <c r="BD5" s="55">
        <f t="shared" si="7"/>
        <v>0</v>
      </c>
      <c r="BE5" s="55">
        <f t="shared" si="7"/>
        <v>0</v>
      </c>
      <c r="BF5" s="55">
        <f t="shared" ref="BF5:BF13" si="8">+T5+AM5</f>
        <v>13</v>
      </c>
      <c r="BG5" s="55">
        <f t="shared" ref="BG5:BG13" si="9">+U5+AN5</f>
        <v>1</v>
      </c>
      <c r="BH5" s="55">
        <f t="shared" ref="BH5:BH13" si="10">+V5+AO5</f>
        <v>1</v>
      </c>
      <c r="BI5" s="55">
        <f t="shared" ref="BI5:BI13" si="11">+W5+AP5</f>
        <v>1</v>
      </c>
      <c r="BJ5" s="55">
        <f t="shared" ref="BJ5:BJ13" si="12">+X5+AQ5</f>
        <v>1</v>
      </c>
      <c r="BK5" s="55">
        <f t="shared" ref="BK5:BK13" si="13">+Y5+AR5</f>
        <v>2</v>
      </c>
      <c r="BL5" s="39"/>
      <c r="BM5" s="39"/>
      <c r="BN5" s="39"/>
      <c r="BO5" s="39"/>
      <c r="BP5" s="39"/>
      <c r="BQ5" s="78"/>
      <c r="BR5" s="2">
        <v>1</v>
      </c>
      <c r="BS5" s="2">
        <v>1</v>
      </c>
      <c r="BT5" s="2">
        <f t="shared" ref="BT5:BT13" si="14">+AT5+AN6+AH6</f>
        <v>2</v>
      </c>
      <c r="BU5" s="2">
        <f t="shared" ref="BU5:BU13" si="15">+AU5+AO5+AI6</f>
        <v>2</v>
      </c>
      <c r="BV5" s="2">
        <f t="shared" ref="BV5:BV13" si="16">+AV5+AP5+AJ5</f>
        <v>0</v>
      </c>
      <c r="BW5" s="2">
        <f t="shared" ref="BW5:BW12" si="17">+AW5+AQ5+AK5</f>
        <v>1</v>
      </c>
      <c r="BX5" s="46">
        <f t="shared" ref="BX5:BX41" si="18">+AX5+AR5+AL5</f>
        <v>2</v>
      </c>
      <c r="BY5" s="46">
        <f t="shared" ref="BY5:BY13" si="19">+AM5</f>
        <v>0</v>
      </c>
      <c r="BZ5" s="46">
        <f t="shared" ref="BZ5:BZ41" si="20">+AS5</f>
        <v>0</v>
      </c>
      <c r="CA5" s="36">
        <f t="shared" ref="CA5:CA13" si="21">SUM(BR5:BZ5)</f>
        <v>9</v>
      </c>
    </row>
    <row r="6" spans="2:79" s="33" customFormat="1" x14ac:dyDescent="0.25">
      <c r="B6" s="430"/>
      <c r="C6" s="30" t="s">
        <v>13</v>
      </c>
      <c r="D6" s="288" t="s">
        <v>112</v>
      </c>
      <c r="E6" s="285" t="s">
        <v>106</v>
      </c>
      <c r="F6" s="31">
        <v>10</v>
      </c>
      <c r="G6" s="31">
        <v>80</v>
      </c>
      <c r="H6" s="116">
        <v>0</v>
      </c>
      <c r="I6" s="31">
        <v>6</v>
      </c>
      <c r="J6" s="56">
        <v>1</v>
      </c>
      <c r="K6" s="32">
        <v>4</v>
      </c>
      <c r="L6" s="47">
        <v>0</v>
      </c>
      <c r="M6" s="65">
        <v>0</v>
      </c>
      <c r="N6" s="32">
        <v>0</v>
      </c>
      <c r="O6" s="32">
        <v>0</v>
      </c>
      <c r="P6" s="32">
        <v>0</v>
      </c>
      <c r="Q6" s="32">
        <v>1</v>
      </c>
      <c r="R6" s="32">
        <v>0</v>
      </c>
      <c r="S6" s="66">
        <v>0</v>
      </c>
      <c r="T6" s="56">
        <v>80</v>
      </c>
      <c r="U6" s="32">
        <v>0</v>
      </c>
      <c r="V6" s="32">
        <v>0</v>
      </c>
      <c r="W6" s="32">
        <v>4</v>
      </c>
      <c r="X6" s="32">
        <v>0</v>
      </c>
      <c r="Y6" s="47">
        <v>0</v>
      </c>
      <c r="Z6" s="62"/>
      <c r="AA6" s="39"/>
      <c r="AB6" s="39"/>
      <c r="AC6" s="39"/>
      <c r="AD6" s="39"/>
      <c r="AE6" s="63"/>
      <c r="AF6" s="56">
        <v>1</v>
      </c>
      <c r="AG6" s="32">
        <v>1</v>
      </c>
      <c r="AH6" s="32">
        <v>1</v>
      </c>
      <c r="AI6" s="32">
        <v>1</v>
      </c>
      <c r="AJ6" s="32">
        <v>0</v>
      </c>
      <c r="AK6" s="32">
        <v>1</v>
      </c>
      <c r="AL6" s="47">
        <v>1</v>
      </c>
      <c r="AM6" s="65">
        <v>0</v>
      </c>
      <c r="AN6" s="32">
        <v>1</v>
      </c>
      <c r="AO6" s="32">
        <v>4</v>
      </c>
      <c r="AP6" s="32">
        <v>0</v>
      </c>
      <c r="AQ6" s="32">
        <v>4</v>
      </c>
      <c r="AR6" s="66">
        <v>8</v>
      </c>
      <c r="AS6" s="62"/>
      <c r="AT6" s="39"/>
      <c r="AU6" s="39"/>
      <c r="AV6" s="39"/>
      <c r="AW6" s="39"/>
      <c r="AX6" s="63"/>
      <c r="AY6" s="55">
        <f t="shared" ref="AY6:AY13" si="22">+M6+AF6</f>
        <v>1</v>
      </c>
      <c r="AZ6" s="55">
        <f t="shared" si="7"/>
        <v>1</v>
      </c>
      <c r="BA6" s="55">
        <f t="shared" si="7"/>
        <v>1</v>
      </c>
      <c r="BB6" s="55">
        <f t="shared" si="7"/>
        <v>1</v>
      </c>
      <c r="BC6" s="55">
        <f t="shared" si="7"/>
        <v>1</v>
      </c>
      <c r="BD6" s="55">
        <f t="shared" si="7"/>
        <v>1</v>
      </c>
      <c r="BE6" s="55">
        <f t="shared" si="7"/>
        <v>1</v>
      </c>
      <c r="BF6" s="55">
        <f t="shared" si="8"/>
        <v>80</v>
      </c>
      <c r="BG6" s="55">
        <f t="shared" si="9"/>
        <v>1</v>
      </c>
      <c r="BH6" s="55">
        <f t="shared" si="10"/>
        <v>4</v>
      </c>
      <c r="BI6" s="55">
        <f t="shared" si="11"/>
        <v>4</v>
      </c>
      <c r="BJ6" s="55">
        <f t="shared" si="12"/>
        <v>4</v>
      </c>
      <c r="BK6" s="55">
        <f t="shared" si="13"/>
        <v>8</v>
      </c>
      <c r="BL6" s="62"/>
      <c r="BM6" s="39"/>
      <c r="BN6" s="39"/>
      <c r="BO6" s="39"/>
      <c r="BP6" s="39"/>
      <c r="BQ6" s="78"/>
      <c r="BR6" s="32">
        <v>1</v>
      </c>
      <c r="BS6" s="32">
        <v>1</v>
      </c>
      <c r="BT6" s="2">
        <f t="shared" si="14"/>
        <v>2</v>
      </c>
      <c r="BU6" s="2">
        <f t="shared" si="15"/>
        <v>5</v>
      </c>
      <c r="BV6" s="2">
        <f t="shared" si="16"/>
        <v>0</v>
      </c>
      <c r="BW6" s="2">
        <f t="shared" si="17"/>
        <v>5</v>
      </c>
      <c r="BX6" s="46">
        <f t="shared" si="18"/>
        <v>9</v>
      </c>
      <c r="BY6" s="46">
        <f t="shared" si="19"/>
        <v>0</v>
      </c>
      <c r="BZ6" s="46">
        <f t="shared" si="20"/>
        <v>0</v>
      </c>
      <c r="CA6" s="36">
        <f t="shared" si="21"/>
        <v>23</v>
      </c>
    </row>
    <row r="7" spans="2:79" s="37" customFormat="1" x14ac:dyDescent="0.25">
      <c r="B7" s="430"/>
      <c r="C7" s="34" t="s">
        <v>14</v>
      </c>
      <c r="D7" s="288" t="s">
        <v>112</v>
      </c>
      <c r="E7" s="285" t="s">
        <v>106</v>
      </c>
      <c r="F7" s="35">
        <v>2</v>
      </c>
      <c r="G7" s="35">
        <v>24</v>
      </c>
      <c r="H7" s="117">
        <v>0</v>
      </c>
      <c r="I7" s="35">
        <v>2</v>
      </c>
      <c r="J7" s="57">
        <v>1</v>
      </c>
      <c r="K7" s="36">
        <v>1</v>
      </c>
      <c r="L7" s="48">
        <v>0</v>
      </c>
      <c r="M7" s="67">
        <v>0</v>
      </c>
      <c r="N7" s="36">
        <v>0</v>
      </c>
      <c r="O7" s="36">
        <v>0</v>
      </c>
      <c r="P7" s="36">
        <v>0</v>
      </c>
      <c r="Q7" s="36">
        <v>1</v>
      </c>
      <c r="R7" s="36">
        <v>0</v>
      </c>
      <c r="S7" s="68">
        <v>0</v>
      </c>
      <c r="T7" s="57">
        <v>25</v>
      </c>
      <c r="U7" s="36">
        <v>0</v>
      </c>
      <c r="V7" s="36">
        <v>0</v>
      </c>
      <c r="W7" s="36">
        <v>1</v>
      </c>
      <c r="X7" s="36">
        <v>0</v>
      </c>
      <c r="Y7" s="48">
        <v>0</v>
      </c>
      <c r="Z7" s="62"/>
      <c r="AA7" s="39"/>
      <c r="AB7" s="39"/>
      <c r="AC7" s="39"/>
      <c r="AD7" s="39"/>
      <c r="AE7" s="63"/>
      <c r="AF7" s="57">
        <v>1</v>
      </c>
      <c r="AG7" s="36">
        <v>1</v>
      </c>
      <c r="AH7" s="36">
        <v>1</v>
      </c>
      <c r="AI7" s="36">
        <v>1</v>
      </c>
      <c r="AJ7" s="36">
        <v>0</v>
      </c>
      <c r="AK7" s="36">
        <v>1</v>
      </c>
      <c r="AL7" s="48">
        <v>1</v>
      </c>
      <c r="AM7" s="67">
        <v>0</v>
      </c>
      <c r="AN7" s="36">
        <v>1</v>
      </c>
      <c r="AO7" s="36">
        <v>2</v>
      </c>
      <c r="AP7" s="36">
        <v>0</v>
      </c>
      <c r="AQ7" s="36">
        <v>2</v>
      </c>
      <c r="AR7" s="68">
        <v>3</v>
      </c>
      <c r="AS7" s="62"/>
      <c r="AT7" s="39"/>
      <c r="AU7" s="39"/>
      <c r="AV7" s="39"/>
      <c r="AW7" s="39"/>
      <c r="AX7" s="63"/>
      <c r="AY7" s="55">
        <f t="shared" si="22"/>
        <v>1</v>
      </c>
      <c r="AZ7" s="55">
        <f t="shared" si="7"/>
        <v>1</v>
      </c>
      <c r="BA7" s="55">
        <f t="shared" si="7"/>
        <v>1</v>
      </c>
      <c r="BB7" s="55">
        <f t="shared" si="7"/>
        <v>1</v>
      </c>
      <c r="BC7" s="55">
        <f t="shared" si="7"/>
        <v>1</v>
      </c>
      <c r="BD7" s="55">
        <f t="shared" si="7"/>
        <v>1</v>
      </c>
      <c r="BE7" s="55">
        <f t="shared" si="7"/>
        <v>1</v>
      </c>
      <c r="BF7" s="55">
        <f t="shared" si="8"/>
        <v>25</v>
      </c>
      <c r="BG7" s="55">
        <f t="shared" si="9"/>
        <v>1</v>
      </c>
      <c r="BH7" s="55">
        <f t="shared" si="10"/>
        <v>2</v>
      </c>
      <c r="BI7" s="55">
        <f t="shared" si="11"/>
        <v>1</v>
      </c>
      <c r="BJ7" s="55">
        <f t="shared" si="12"/>
        <v>2</v>
      </c>
      <c r="BK7" s="55">
        <f t="shared" si="13"/>
        <v>3</v>
      </c>
      <c r="BL7" s="62"/>
      <c r="BM7" s="39"/>
      <c r="BN7" s="39"/>
      <c r="BO7" s="39"/>
      <c r="BP7" s="39"/>
      <c r="BQ7" s="78"/>
      <c r="BR7" s="36">
        <v>1</v>
      </c>
      <c r="BS7" s="36">
        <v>1</v>
      </c>
      <c r="BT7" s="2">
        <f t="shared" si="14"/>
        <v>2</v>
      </c>
      <c r="BU7" s="2">
        <f t="shared" si="15"/>
        <v>3</v>
      </c>
      <c r="BV7" s="2">
        <f t="shared" si="16"/>
        <v>0</v>
      </c>
      <c r="BW7" s="2">
        <f t="shared" si="17"/>
        <v>3</v>
      </c>
      <c r="BX7" s="46">
        <f t="shared" si="18"/>
        <v>4</v>
      </c>
      <c r="BY7" s="46">
        <f t="shared" si="19"/>
        <v>0</v>
      </c>
      <c r="BZ7" s="46">
        <f t="shared" si="20"/>
        <v>0</v>
      </c>
      <c r="CA7" s="36">
        <f t="shared" si="21"/>
        <v>14</v>
      </c>
    </row>
    <row r="8" spans="2:79" s="33" customFormat="1" x14ac:dyDescent="0.25">
      <c r="B8" s="430"/>
      <c r="C8" s="30" t="s">
        <v>15</v>
      </c>
      <c r="D8" s="288" t="s">
        <v>112</v>
      </c>
      <c r="E8" s="285" t="s">
        <v>106</v>
      </c>
      <c r="F8" s="38">
        <v>5</v>
      </c>
      <c r="G8" s="38">
        <v>7</v>
      </c>
      <c r="H8" s="118">
        <v>0</v>
      </c>
      <c r="I8" s="38">
        <v>1</v>
      </c>
      <c r="J8" s="56">
        <v>1</v>
      </c>
      <c r="K8" s="32">
        <v>1</v>
      </c>
      <c r="L8" s="47">
        <v>0</v>
      </c>
      <c r="M8" s="65">
        <v>1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66">
        <v>0</v>
      </c>
      <c r="T8" s="56">
        <v>9</v>
      </c>
      <c r="U8" s="32">
        <v>0</v>
      </c>
      <c r="V8" s="32">
        <v>0</v>
      </c>
      <c r="W8" s="32">
        <v>1</v>
      </c>
      <c r="X8" s="32">
        <v>0</v>
      </c>
      <c r="Y8" s="47">
        <v>0</v>
      </c>
      <c r="Z8" s="65"/>
      <c r="AA8" s="32"/>
      <c r="AB8" s="32"/>
      <c r="AC8" s="32"/>
      <c r="AD8" s="32"/>
      <c r="AE8" s="66"/>
      <c r="AF8" s="56">
        <v>3</v>
      </c>
      <c r="AG8" s="32">
        <v>2</v>
      </c>
      <c r="AH8" s="32">
        <v>1</v>
      </c>
      <c r="AI8" s="32">
        <v>1</v>
      </c>
      <c r="AJ8" s="32">
        <v>1</v>
      </c>
      <c r="AK8" s="32">
        <v>1</v>
      </c>
      <c r="AL8" s="47">
        <v>1</v>
      </c>
      <c r="AM8" s="65">
        <v>0</v>
      </c>
      <c r="AN8" s="32">
        <v>1</v>
      </c>
      <c r="AO8" s="32">
        <v>1</v>
      </c>
      <c r="AP8" s="32">
        <v>0</v>
      </c>
      <c r="AQ8" s="32">
        <v>1</v>
      </c>
      <c r="AR8" s="66">
        <v>2</v>
      </c>
      <c r="AS8" s="62"/>
      <c r="AT8" s="39"/>
      <c r="AU8" s="39"/>
      <c r="AV8" s="39"/>
      <c r="AW8" s="39"/>
      <c r="AX8" s="63"/>
      <c r="AY8" s="56">
        <f t="shared" si="22"/>
        <v>4</v>
      </c>
      <c r="AZ8" s="56">
        <f t="shared" si="7"/>
        <v>2</v>
      </c>
      <c r="BA8" s="56">
        <f t="shared" si="7"/>
        <v>1</v>
      </c>
      <c r="BB8" s="56">
        <f t="shared" si="7"/>
        <v>1</v>
      </c>
      <c r="BC8" s="56">
        <f t="shared" si="7"/>
        <v>1</v>
      </c>
      <c r="BD8" s="56">
        <f t="shared" si="7"/>
        <v>1</v>
      </c>
      <c r="BE8" s="56">
        <f t="shared" si="7"/>
        <v>1</v>
      </c>
      <c r="BF8" s="56">
        <f t="shared" si="8"/>
        <v>9</v>
      </c>
      <c r="BG8" s="56">
        <f t="shared" si="9"/>
        <v>1</v>
      </c>
      <c r="BH8" s="56">
        <f t="shared" si="10"/>
        <v>1</v>
      </c>
      <c r="BI8" s="56">
        <f t="shared" si="11"/>
        <v>1</v>
      </c>
      <c r="BJ8" s="56">
        <f t="shared" si="12"/>
        <v>1</v>
      </c>
      <c r="BK8" s="56">
        <f t="shared" si="13"/>
        <v>2</v>
      </c>
      <c r="BL8" s="65"/>
      <c r="BM8" s="32"/>
      <c r="BN8" s="32"/>
      <c r="BO8" s="32"/>
      <c r="BP8" s="32"/>
      <c r="BQ8" s="47"/>
      <c r="BR8" s="32">
        <f>+AF8</f>
        <v>3</v>
      </c>
      <c r="BS8" s="32">
        <v>2</v>
      </c>
      <c r="BT8" s="2">
        <f t="shared" si="14"/>
        <v>1</v>
      </c>
      <c r="BU8" s="2">
        <f t="shared" si="15"/>
        <v>1</v>
      </c>
      <c r="BV8" s="2">
        <f t="shared" si="16"/>
        <v>1</v>
      </c>
      <c r="BW8" s="2">
        <f t="shared" si="17"/>
        <v>2</v>
      </c>
      <c r="BX8" s="46">
        <f t="shared" si="18"/>
        <v>3</v>
      </c>
      <c r="BY8" s="46">
        <f t="shared" si="19"/>
        <v>0</v>
      </c>
      <c r="BZ8" s="46">
        <f t="shared" si="20"/>
        <v>0</v>
      </c>
      <c r="CA8" s="36">
        <f t="shared" si="21"/>
        <v>13</v>
      </c>
    </row>
    <row r="9" spans="2:79" s="37" customFormat="1" x14ac:dyDescent="0.25">
      <c r="B9" s="430"/>
      <c r="C9" s="34" t="s">
        <v>16</v>
      </c>
      <c r="D9" s="288" t="s">
        <v>112</v>
      </c>
      <c r="E9" s="285" t="s">
        <v>106</v>
      </c>
      <c r="F9" s="35">
        <v>1</v>
      </c>
      <c r="G9" s="35">
        <v>17</v>
      </c>
      <c r="H9" s="117">
        <v>0</v>
      </c>
      <c r="I9" s="35">
        <v>1</v>
      </c>
      <c r="J9" s="57">
        <v>0</v>
      </c>
      <c r="K9" s="36">
        <v>1</v>
      </c>
      <c r="L9" s="48">
        <v>0</v>
      </c>
      <c r="M9" s="67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68">
        <v>0</v>
      </c>
      <c r="T9" s="57">
        <v>17</v>
      </c>
      <c r="U9" s="36">
        <v>0</v>
      </c>
      <c r="V9" s="36">
        <v>0</v>
      </c>
      <c r="W9" s="36">
        <v>1</v>
      </c>
      <c r="X9" s="36">
        <v>0</v>
      </c>
      <c r="Y9" s="48">
        <v>0</v>
      </c>
      <c r="Z9" s="62"/>
      <c r="AA9" s="39"/>
      <c r="AB9" s="39"/>
      <c r="AC9" s="39"/>
      <c r="AD9" s="39"/>
      <c r="AE9" s="63"/>
      <c r="AF9" s="57">
        <v>1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48">
        <v>0</v>
      </c>
      <c r="AM9" s="67">
        <v>0</v>
      </c>
      <c r="AN9" s="36">
        <v>1</v>
      </c>
      <c r="AO9" s="36">
        <v>1</v>
      </c>
      <c r="AP9" s="36">
        <v>0</v>
      </c>
      <c r="AQ9" s="36">
        <v>1</v>
      </c>
      <c r="AR9" s="68">
        <v>2</v>
      </c>
      <c r="AS9" s="62"/>
      <c r="AT9" s="39"/>
      <c r="AU9" s="39"/>
      <c r="AV9" s="39"/>
      <c r="AW9" s="39"/>
      <c r="AX9" s="63"/>
      <c r="AY9" s="55">
        <f t="shared" si="22"/>
        <v>1</v>
      </c>
      <c r="AZ9" s="55">
        <f t="shared" si="7"/>
        <v>0</v>
      </c>
      <c r="BA9" s="55">
        <f t="shared" si="7"/>
        <v>0</v>
      </c>
      <c r="BB9" s="55">
        <f t="shared" si="7"/>
        <v>0</v>
      </c>
      <c r="BC9" s="55">
        <f t="shared" si="7"/>
        <v>0</v>
      </c>
      <c r="BD9" s="55">
        <f t="shared" si="7"/>
        <v>0</v>
      </c>
      <c r="BE9" s="55">
        <f t="shared" si="7"/>
        <v>0</v>
      </c>
      <c r="BF9" s="55">
        <f t="shared" si="8"/>
        <v>17</v>
      </c>
      <c r="BG9" s="55">
        <f t="shared" si="9"/>
        <v>1</v>
      </c>
      <c r="BH9" s="55">
        <f t="shared" si="10"/>
        <v>1</v>
      </c>
      <c r="BI9" s="55">
        <f t="shared" si="11"/>
        <v>1</v>
      </c>
      <c r="BJ9" s="55">
        <f t="shared" si="12"/>
        <v>1</v>
      </c>
      <c r="BK9" s="55">
        <f t="shared" si="13"/>
        <v>2</v>
      </c>
      <c r="BL9" s="62"/>
      <c r="BM9" s="39"/>
      <c r="BN9" s="39"/>
      <c r="BO9" s="39"/>
      <c r="BP9" s="39"/>
      <c r="BQ9" s="78"/>
      <c r="BR9" s="36">
        <v>1</v>
      </c>
      <c r="BS9" s="36">
        <v>0</v>
      </c>
      <c r="BT9" s="2">
        <f t="shared" si="14"/>
        <v>1</v>
      </c>
      <c r="BU9" s="2">
        <f t="shared" si="15"/>
        <v>1</v>
      </c>
      <c r="BV9" s="2">
        <f t="shared" si="16"/>
        <v>0</v>
      </c>
      <c r="BW9" s="2">
        <f t="shared" si="17"/>
        <v>1</v>
      </c>
      <c r="BX9" s="46">
        <f t="shared" si="18"/>
        <v>2</v>
      </c>
      <c r="BY9" s="46">
        <f t="shared" si="19"/>
        <v>0</v>
      </c>
      <c r="BZ9" s="46">
        <f t="shared" si="20"/>
        <v>0</v>
      </c>
      <c r="CA9" s="36">
        <f t="shared" si="21"/>
        <v>6</v>
      </c>
    </row>
    <row r="10" spans="2:79" s="37" customFormat="1" x14ac:dyDescent="0.25">
      <c r="B10" s="430"/>
      <c r="C10" s="34" t="s">
        <v>17</v>
      </c>
      <c r="D10" s="288" t="s">
        <v>112</v>
      </c>
      <c r="E10" s="285" t="s">
        <v>106</v>
      </c>
      <c r="F10" s="35">
        <v>0</v>
      </c>
      <c r="G10" s="35">
        <v>11</v>
      </c>
      <c r="H10" s="117">
        <v>0</v>
      </c>
      <c r="I10" s="35">
        <v>1</v>
      </c>
      <c r="J10" s="57">
        <v>0</v>
      </c>
      <c r="K10" s="36">
        <v>1</v>
      </c>
      <c r="L10" s="48">
        <v>0</v>
      </c>
      <c r="M10" s="67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68">
        <v>0</v>
      </c>
      <c r="T10" s="57">
        <v>11</v>
      </c>
      <c r="U10" s="36">
        <v>0</v>
      </c>
      <c r="V10" s="36">
        <v>0</v>
      </c>
      <c r="W10" s="36">
        <v>1</v>
      </c>
      <c r="X10" s="36">
        <v>0</v>
      </c>
      <c r="Y10" s="48">
        <v>0</v>
      </c>
      <c r="Z10" s="62"/>
      <c r="AA10" s="39"/>
      <c r="AB10" s="39"/>
      <c r="AC10" s="39"/>
      <c r="AD10" s="39"/>
      <c r="AE10" s="63"/>
      <c r="AF10" s="57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48">
        <v>0</v>
      </c>
      <c r="AM10" s="67">
        <v>0</v>
      </c>
      <c r="AN10" s="36">
        <v>1</v>
      </c>
      <c r="AO10" s="36">
        <v>1</v>
      </c>
      <c r="AP10" s="36">
        <v>0</v>
      </c>
      <c r="AQ10" s="36">
        <v>1</v>
      </c>
      <c r="AR10" s="68">
        <v>2</v>
      </c>
      <c r="AS10" s="62"/>
      <c r="AT10" s="39"/>
      <c r="AU10" s="39"/>
      <c r="AV10" s="39"/>
      <c r="AW10" s="39"/>
      <c r="AX10" s="63"/>
      <c r="AY10" s="55">
        <f t="shared" si="22"/>
        <v>0</v>
      </c>
      <c r="AZ10" s="55">
        <f t="shared" si="7"/>
        <v>0</v>
      </c>
      <c r="BA10" s="55">
        <f t="shared" si="7"/>
        <v>0</v>
      </c>
      <c r="BB10" s="55">
        <f t="shared" si="7"/>
        <v>0</v>
      </c>
      <c r="BC10" s="55">
        <f t="shared" si="7"/>
        <v>0</v>
      </c>
      <c r="BD10" s="55">
        <f t="shared" si="7"/>
        <v>0</v>
      </c>
      <c r="BE10" s="55">
        <f t="shared" si="7"/>
        <v>0</v>
      </c>
      <c r="BF10" s="55">
        <f t="shared" si="8"/>
        <v>11</v>
      </c>
      <c r="BG10" s="55">
        <f t="shared" si="9"/>
        <v>1</v>
      </c>
      <c r="BH10" s="55">
        <f t="shared" si="10"/>
        <v>1</v>
      </c>
      <c r="BI10" s="55">
        <f t="shared" si="11"/>
        <v>1</v>
      </c>
      <c r="BJ10" s="55">
        <f t="shared" si="12"/>
        <v>1</v>
      </c>
      <c r="BK10" s="55">
        <f t="shared" si="13"/>
        <v>2</v>
      </c>
      <c r="BL10" s="62"/>
      <c r="BM10" s="39"/>
      <c r="BN10" s="39"/>
      <c r="BO10" s="39"/>
      <c r="BP10" s="39"/>
      <c r="BQ10" s="78"/>
      <c r="BR10" s="36">
        <v>0</v>
      </c>
      <c r="BS10" s="36">
        <v>0</v>
      </c>
      <c r="BT10" s="2">
        <f t="shared" si="14"/>
        <v>1</v>
      </c>
      <c r="BU10" s="2">
        <f t="shared" si="15"/>
        <v>1</v>
      </c>
      <c r="BV10" s="2">
        <f t="shared" si="16"/>
        <v>0</v>
      </c>
      <c r="BW10" s="2">
        <f t="shared" si="17"/>
        <v>1</v>
      </c>
      <c r="BX10" s="46">
        <f t="shared" si="18"/>
        <v>2</v>
      </c>
      <c r="BY10" s="46">
        <f t="shared" si="19"/>
        <v>0</v>
      </c>
      <c r="BZ10" s="46">
        <f t="shared" si="20"/>
        <v>0</v>
      </c>
      <c r="CA10" s="36">
        <f t="shared" si="21"/>
        <v>5</v>
      </c>
    </row>
    <row r="11" spans="2:79" s="33" customFormat="1" x14ac:dyDescent="0.25">
      <c r="B11" s="430"/>
      <c r="C11" s="30" t="s">
        <v>18</v>
      </c>
      <c r="D11" s="288" t="s">
        <v>112</v>
      </c>
      <c r="E11" s="285" t="s">
        <v>106</v>
      </c>
      <c r="F11" s="38">
        <v>1</v>
      </c>
      <c r="G11" s="38">
        <v>16</v>
      </c>
      <c r="H11" s="118">
        <v>0</v>
      </c>
      <c r="I11" s="38">
        <v>1</v>
      </c>
      <c r="J11" s="56">
        <v>0</v>
      </c>
      <c r="K11" s="32">
        <v>1</v>
      </c>
      <c r="L11" s="47">
        <v>0</v>
      </c>
      <c r="M11" s="65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66">
        <v>0</v>
      </c>
      <c r="T11" s="56">
        <v>17</v>
      </c>
      <c r="U11" s="32">
        <v>0</v>
      </c>
      <c r="V11" s="32">
        <v>0</v>
      </c>
      <c r="W11" s="32">
        <v>1</v>
      </c>
      <c r="X11" s="32">
        <v>0</v>
      </c>
      <c r="Y11" s="47">
        <v>0</v>
      </c>
      <c r="Z11" s="62"/>
      <c r="AA11" s="39"/>
      <c r="AB11" s="39"/>
      <c r="AC11" s="39"/>
      <c r="AD11" s="39"/>
      <c r="AE11" s="63"/>
      <c r="AF11" s="56">
        <v>1</v>
      </c>
      <c r="AG11" s="32">
        <v>1</v>
      </c>
      <c r="AH11" s="32">
        <v>0</v>
      </c>
      <c r="AI11" s="32">
        <v>0</v>
      </c>
      <c r="AJ11" s="32">
        <v>0</v>
      </c>
      <c r="AK11" s="32">
        <v>0</v>
      </c>
      <c r="AL11" s="47">
        <v>0</v>
      </c>
      <c r="AM11" s="65">
        <v>0</v>
      </c>
      <c r="AN11" s="32">
        <v>1</v>
      </c>
      <c r="AO11" s="32">
        <v>1</v>
      </c>
      <c r="AP11" s="32">
        <v>0</v>
      </c>
      <c r="AQ11" s="32">
        <v>1</v>
      </c>
      <c r="AR11" s="66">
        <v>2</v>
      </c>
      <c r="AS11" s="62"/>
      <c r="AT11" s="39"/>
      <c r="AU11" s="39"/>
      <c r="AV11" s="39"/>
      <c r="AW11" s="39"/>
      <c r="AX11" s="63"/>
      <c r="AY11" s="55">
        <f t="shared" si="22"/>
        <v>1</v>
      </c>
      <c r="AZ11" s="55">
        <f t="shared" si="7"/>
        <v>1</v>
      </c>
      <c r="BA11" s="55">
        <f t="shared" si="7"/>
        <v>0</v>
      </c>
      <c r="BB11" s="55">
        <f t="shared" si="7"/>
        <v>0</v>
      </c>
      <c r="BC11" s="55">
        <f t="shared" si="7"/>
        <v>0</v>
      </c>
      <c r="BD11" s="55">
        <f t="shared" si="7"/>
        <v>0</v>
      </c>
      <c r="BE11" s="55">
        <f t="shared" si="7"/>
        <v>0</v>
      </c>
      <c r="BF11" s="55">
        <f t="shared" si="8"/>
        <v>17</v>
      </c>
      <c r="BG11" s="55">
        <f t="shared" si="9"/>
        <v>1</v>
      </c>
      <c r="BH11" s="55">
        <f t="shared" si="10"/>
        <v>1</v>
      </c>
      <c r="BI11" s="55">
        <f t="shared" si="11"/>
        <v>1</v>
      </c>
      <c r="BJ11" s="55">
        <f t="shared" si="12"/>
        <v>1</v>
      </c>
      <c r="BK11" s="55">
        <f t="shared" si="13"/>
        <v>2</v>
      </c>
      <c r="BL11" s="62"/>
      <c r="BM11" s="39"/>
      <c r="BN11" s="39"/>
      <c r="BO11" s="39"/>
      <c r="BP11" s="39"/>
      <c r="BQ11" s="78"/>
      <c r="BR11" s="32">
        <v>1</v>
      </c>
      <c r="BS11" s="32">
        <v>1</v>
      </c>
      <c r="BT11" s="2">
        <f t="shared" si="14"/>
        <v>1</v>
      </c>
      <c r="BU11" s="2">
        <f t="shared" si="15"/>
        <v>1</v>
      </c>
      <c r="BV11" s="2">
        <f t="shared" si="16"/>
        <v>0</v>
      </c>
      <c r="BW11" s="2">
        <f t="shared" si="17"/>
        <v>1</v>
      </c>
      <c r="BX11" s="46">
        <f t="shared" si="18"/>
        <v>2</v>
      </c>
      <c r="BY11" s="46">
        <f t="shared" si="19"/>
        <v>0</v>
      </c>
      <c r="BZ11" s="46">
        <f t="shared" si="20"/>
        <v>0</v>
      </c>
      <c r="CA11" s="36">
        <f t="shared" si="21"/>
        <v>7</v>
      </c>
    </row>
    <row r="12" spans="2:79" s="37" customFormat="1" x14ac:dyDescent="0.25">
      <c r="B12" s="430"/>
      <c r="C12" s="34" t="s">
        <v>19</v>
      </c>
      <c r="D12" s="288" t="s">
        <v>112</v>
      </c>
      <c r="E12" s="285" t="s">
        <v>106</v>
      </c>
      <c r="F12" s="35">
        <v>2</v>
      </c>
      <c r="G12" s="35">
        <v>17</v>
      </c>
      <c r="H12" s="117">
        <v>0</v>
      </c>
      <c r="I12" s="35">
        <v>1</v>
      </c>
      <c r="J12" s="57">
        <v>0</v>
      </c>
      <c r="K12" s="36">
        <v>1</v>
      </c>
      <c r="L12" s="48">
        <v>0</v>
      </c>
      <c r="M12" s="67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68">
        <v>0</v>
      </c>
      <c r="T12" s="57">
        <v>17</v>
      </c>
      <c r="U12" s="36">
        <v>0</v>
      </c>
      <c r="V12" s="36">
        <v>0</v>
      </c>
      <c r="W12" s="36">
        <v>1</v>
      </c>
      <c r="X12" s="36">
        <v>0</v>
      </c>
      <c r="Y12" s="48">
        <v>0</v>
      </c>
      <c r="Z12" s="62"/>
      <c r="AA12" s="39"/>
      <c r="AB12" s="39"/>
      <c r="AC12" s="39"/>
      <c r="AD12" s="39"/>
      <c r="AE12" s="63"/>
      <c r="AF12" s="57">
        <v>1</v>
      </c>
      <c r="AG12" s="36">
        <v>1</v>
      </c>
      <c r="AH12" s="36">
        <v>0</v>
      </c>
      <c r="AI12" s="36">
        <v>0</v>
      </c>
      <c r="AJ12" s="36">
        <v>0</v>
      </c>
      <c r="AK12" s="36">
        <v>0</v>
      </c>
      <c r="AL12" s="48">
        <v>0</v>
      </c>
      <c r="AM12" s="67">
        <v>0</v>
      </c>
      <c r="AN12" s="36">
        <v>1</v>
      </c>
      <c r="AO12" s="36">
        <v>1</v>
      </c>
      <c r="AP12" s="36">
        <v>0</v>
      </c>
      <c r="AQ12" s="36">
        <v>1</v>
      </c>
      <c r="AR12" s="68">
        <v>2</v>
      </c>
      <c r="AS12" s="62"/>
      <c r="AT12" s="39"/>
      <c r="AU12" s="39"/>
      <c r="AV12" s="39"/>
      <c r="AW12" s="39"/>
      <c r="AX12" s="63"/>
      <c r="AY12" s="55">
        <f t="shared" si="22"/>
        <v>1</v>
      </c>
      <c r="AZ12" s="55">
        <f t="shared" si="7"/>
        <v>1</v>
      </c>
      <c r="BA12" s="55">
        <f t="shared" si="7"/>
        <v>0</v>
      </c>
      <c r="BB12" s="55">
        <f t="shared" si="7"/>
        <v>0</v>
      </c>
      <c r="BC12" s="55">
        <f t="shared" si="7"/>
        <v>0</v>
      </c>
      <c r="BD12" s="55">
        <f t="shared" si="7"/>
        <v>0</v>
      </c>
      <c r="BE12" s="55">
        <f t="shared" si="7"/>
        <v>0</v>
      </c>
      <c r="BF12" s="55">
        <f t="shared" si="8"/>
        <v>17</v>
      </c>
      <c r="BG12" s="55">
        <f t="shared" si="9"/>
        <v>1</v>
      </c>
      <c r="BH12" s="55">
        <f t="shared" si="10"/>
        <v>1</v>
      </c>
      <c r="BI12" s="55">
        <f t="shared" si="11"/>
        <v>1</v>
      </c>
      <c r="BJ12" s="55">
        <f t="shared" si="12"/>
        <v>1</v>
      </c>
      <c r="BK12" s="55">
        <f t="shared" si="13"/>
        <v>2</v>
      </c>
      <c r="BL12" s="62"/>
      <c r="BM12" s="39"/>
      <c r="BN12" s="39"/>
      <c r="BO12" s="39"/>
      <c r="BP12" s="39"/>
      <c r="BQ12" s="78"/>
      <c r="BR12" s="36">
        <v>1</v>
      </c>
      <c r="BS12" s="36">
        <v>1</v>
      </c>
      <c r="BT12" s="2">
        <f t="shared" si="14"/>
        <v>1</v>
      </c>
      <c r="BU12" s="2">
        <f t="shared" si="15"/>
        <v>1</v>
      </c>
      <c r="BV12" s="2">
        <f t="shared" si="16"/>
        <v>0</v>
      </c>
      <c r="BW12" s="2">
        <f t="shared" si="17"/>
        <v>1</v>
      </c>
      <c r="BX12" s="46">
        <f t="shared" si="18"/>
        <v>2</v>
      </c>
      <c r="BY12" s="46">
        <f t="shared" si="19"/>
        <v>0</v>
      </c>
      <c r="BZ12" s="46">
        <f t="shared" si="20"/>
        <v>0</v>
      </c>
      <c r="CA12" s="36">
        <f t="shared" si="21"/>
        <v>7</v>
      </c>
    </row>
    <row r="13" spans="2:79" s="37" customFormat="1" x14ac:dyDescent="0.25">
      <c r="B13" s="431"/>
      <c r="C13" s="40" t="s">
        <v>20</v>
      </c>
      <c r="D13" s="288" t="s">
        <v>112</v>
      </c>
      <c r="E13" s="285" t="s">
        <v>106</v>
      </c>
      <c r="F13" s="41">
        <v>3</v>
      </c>
      <c r="G13" s="41">
        <v>6</v>
      </c>
      <c r="H13" s="119">
        <v>0</v>
      </c>
      <c r="I13" s="35">
        <v>1</v>
      </c>
      <c r="J13" s="58">
        <v>0</v>
      </c>
      <c r="K13" s="42">
        <v>1</v>
      </c>
      <c r="L13" s="49">
        <v>0</v>
      </c>
      <c r="M13" s="69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70">
        <v>0</v>
      </c>
      <c r="T13" s="58">
        <v>6</v>
      </c>
      <c r="U13" s="42">
        <v>0</v>
      </c>
      <c r="V13" s="42">
        <v>0</v>
      </c>
      <c r="W13" s="42">
        <v>1</v>
      </c>
      <c r="X13" s="42">
        <v>0</v>
      </c>
      <c r="Y13" s="49">
        <v>0</v>
      </c>
      <c r="Z13" s="80"/>
      <c r="AA13" s="44"/>
      <c r="AB13" s="44"/>
      <c r="AC13" s="44"/>
      <c r="AD13" s="44"/>
      <c r="AE13" s="81"/>
      <c r="AF13" s="58">
        <v>1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9">
        <v>0</v>
      </c>
      <c r="AM13" s="69">
        <v>0</v>
      </c>
      <c r="AN13" s="42">
        <v>1</v>
      </c>
      <c r="AO13" s="42">
        <v>1</v>
      </c>
      <c r="AP13" s="42">
        <v>0</v>
      </c>
      <c r="AQ13" s="42">
        <v>1</v>
      </c>
      <c r="AR13" s="70">
        <v>1</v>
      </c>
      <c r="AS13" s="80"/>
      <c r="AT13" s="44"/>
      <c r="AU13" s="44"/>
      <c r="AV13" s="44"/>
      <c r="AW13" s="44"/>
      <c r="AX13" s="81"/>
      <c r="AY13" s="55">
        <f t="shared" si="22"/>
        <v>1</v>
      </c>
      <c r="AZ13" s="55">
        <f t="shared" si="7"/>
        <v>0</v>
      </c>
      <c r="BA13" s="55">
        <f t="shared" si="7"/>
        <v>0</v>
      </c>
      <c r="BB13" s="55">
        <f t="shared" si="7"/>
        <v>0</v>
      </c>
      <c r="BC13" s="55">
        <f t="shared" si="7"/>
        <v>0</v>
      </c>
      <c r="BD13" s="55">
        <f t="shared" si="7"/>
        <v>0</v>
      </c>
      <c r="BE13" s="55">
        <f t="shared" si="7"/>
        <v>0</v>
      </c>
      <c r="BF13" s="55">
        <f t="shared" si="8"/>
        <v>6</v>
      </c>
      <c r="BG13" s="55">
        <f t="shared" si="9"/>
        <v>1</v>
      </c>
      <c r="BH13" s="55">
        <f t="shared" si="10"/>
        <v>1</v>
      </c>
      <c r="BI13" s="55">
        <f t="shared" si="11"/>
        <v>1</v>
      </c>
      <c r="BJ13" s="55">
        <f t="shared" si="12"/>
        <v>1</v>
      </c>
      <c r="BK13" s="55">
        <f t="shared" si="13"/>
        <v>1</v>
      </c>
      <c r="BL13" s="80"/>
      <c r="BM13" s="44"/>
      <c r="BN13" s="44"/>
      <c r="BO13" s="44"/>
      <c r="BP13" s="44"/>
      <c r="BQ13" s="95"/>
      <c r="BR13" s="36">
        <v>1</v>
      </c>
      <c r="BS13" s="36">
        <v>0</v>
      </c>
      <c r="BT13" s="2">
        <f t="shared" si="14"/>
        <v>0</v>
      </c>
      <c r="BU13" s="2">
        <f t="shared" si="15"/>
        <v>1</v>
      </c>
      <c r="BV13" s="2">
        <f t="shared" si="16"/>
        <v>0</v>
      </c>
      <c r="BW13" s="2">
        <f>+AW13+AQ13+AK13</f>
        <v>1</v>
      </c>
      <c r="BX13" s="46">
        <f t="shared" si="18"/>
        <v>1</v>
      </c>
      <c r="BY13" s="46">
        <f t="shared" si="19"/>
        <v>0</v>
      </c>
      <c r="BZ13" s="46">
        <f t="shared" si="20"/>
        <v>0</v>
      </c>
      <c r="CA13" s="36">
        <f t="shared" si="21"/>
        <v>4</v>
      </c>
    </row>
    <row r="14" spans="2:79" s="222" customFormat="1" ht="16.5" thickBot="1" x14ac:dyDescent="0.3">
      <c r="B14" s="246"/>
      <c r="C14" s="235"/>
      <c r="D14" s="235"/>
      <c r="E14" s="285"/>
      <c r="F14" s="236"/>
      <c r="G14" s="236"/>
      <c r="H14" s="237"/>
      <c r="I14" s="227"/>
      <c r="J14" s="238"/>
      <c r="K14" s="239"/>
      <c r="L14" s="240"/>
      <c r="M14" s="241"/>
      <c r="N14" s="239"/>
      <c r="O14" s="239"/>
      <c r="P14" s="239"/>
      <c r="Q14" s="239"/>
      <c r="R14" s="239"/>
      <c r="S14" s="242"/>
      <c r="T14" s="238"/>
      <c r="U14" s="239"/>
      <c r="V14" s="239"/>
      <c r="W14" s="239"/>
      <c r="X14" s="239"/>
      <c r="Y14" s="240"/>
      <c r="Z14" s="241"/>
      <c r="AA14" s="239"/>
      <c r="AB14" s="239"/>
      <c r="AC14" s="239"/>
      <c r="AD14" s="239"/>
      <c r="AE14" s="242"/>
      <c r="AF14" s="238"/>
      <c r="AG14" s="239"/>
      <c r="AH14" s="239"/>
      <c r="AI14" s="239"/>
      <c r="AJ14" s="239"/>
      <c r="AK14" s="239"/>
      <c r="AL14" s="240"/>
      <c r="AM14" s="241"/>
      <c r="AN14" s="239"/>
      <c r="AO14" s="239"/>
      <c r="AP14" s="239"/>
      <c r="AQ14" s="239"/>
      <c r="AR14" s="242"/>
      <c r="AS14" s="241"/>
      <c r="AT14" s="239"/>
      <c r="AU14" s="239"/>
      <c r="AV14" s="239"/>
      <c r="AW14" s="239"/>
      <c r="AX14" s="242"/>
      <c r="AY14" s="228"/>
      <c r="AZ14" s="228"/>
      <c r="BA14" s="228"/>
      <c r="BB14" s="228"/>
      <c r="BC14" s="228"/>
      <c r="BD14" s="228"/>
      <c r="BE14" s="247"/>
      <c r="BF14" s="228"/>
      <c r="BG14" s="228"/>
      <c r="BH14" s="228"/>
      <c r="BI14" s="228"/>
      <c r="BJ14" s="228"/>
      <c r="BK14" s="247"/>
      <c r="BL14" s="241"/>
      <c r="BM14" s="239"/>
      <c r="BN14" s="239"/>
      <c r="BO14" s="239"/>
      <c r="BP14" s="239"/>
      <c r="BQ14" s="240"/>
      <c r="BR14" s="255">
        <f t="shared" ref="BR14:BY14" si="23">SUM(BR4:BR13)</f>
        <v>10</v>
      </c>
      <c r="BS14" s="255">
        <f t="shared" si="23"/>
        <v>7</v>
      </c>
      <c r="BT14" s="255">
        <f t="shared" si="23"/>
        <v>15</v>
      </c>
      <c r="BU14" s="255">
        <f>SUM(BU4:BU13)</f>
        <v>24</v>
      </c>
      <c r="BV14" s="255">
        <f t="shared" si="23"/>
        <v>1</v>
      </c>
      <c r="BW14" s="255">
        <f t="shared" si="23"/>
        <v>24</v>
      </c>
      <c r="BX14" s="256">
        <f>SUM(BX4:BX13)</f>
        <v>49</v>
      </c>
      <c r="BY14" s="255">
        <f t="shared" si="23"/>
        <v>0</v>
      </c>
      <c r="BZ14" s="255"/>
      <c r="CA14" s="255">
        <f>SUM(CA4:CA13)</f>
        <v>130</v>
      </c>
    </row>
    <row r="15" spans="2:79" x14ac:dyDescent="0.25">
      <c r="B15" s="432" t="s">
        <v>4</v>
      </c>
      <c r="C15" s="14" t="s">
        <v>11</v>
      </c>
      <c r="D15" s="14" t="s">
        <v>113</v>
      </c>
      <c r="E15" s="285" t="s">
        <v>107</v>
      </c>
      <c r="F15" s="27">
        <v>0</v>
      </c>
      <c r="G15" s="27">
        <v>0</v>
      </c>
      <c r="H15" s="120">
        <v>955</v>
      </c>
      <c r="I15" s="10">
        <v>36</v>
      </c>
      <c r="J15" s="59">
        <v>0</v>
      </c>
      <c r="K15" s="15">
        <v>0</v>
      </c>
      <c r="L15" s="50">
        <v>26</v>
      </c>
      <c r="M15" s="71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72">
        <v>0</v>
      </c>
      <c r="T15" s="59">
        <v>0</v>
      </c>
      <c r="U15" s="15">
        <v>0</v>
      </c>
      <c r="V15" s="15">
        <v>0</v>
      </c>
      <c r="W15" s="15">
        <v>0</v>
      </c>
      <c r="X15" s="15">
        <v>0</v>
      </c>
      <c r="Y15" s="50">
        <v>0</v>
      </c>
      <c r="Z15" s="74">
        <v>135</v>
      </c>
      <c r="AA15" s="15">
        <v>26</v>
      </c>
      <c r="AB15" s="15">
        <v>0</v>
      </c>
      <c r="AC15" s="15">
        <v>26</v>
      </c>
      <c r="AD15" s="15">
        <v>0</v>
      </c>
      <c r="AE15" s="16">
        <v>0</v>
      </c>
      <c r="AF15" s="79"/>
      <c r="AG15" s="45"/>
      <c r="AH15" s="45"/>
      <c r="AI15" s="45"/>
      <c r="AJ15" s="45"/>
      <c r="AK15" s="45"/>
      <c r="AL15" s="82"/>
      <c r="AM15" s="84"/>
      <c r="AN15" s="45"/>
      <c r="AO15" s="45"/>
      <c r="AP15" s="45"/>
      <c r="AQ15" s="45"/>
      <c r="AR15" s="85"/>
      <c r="AS15" s="74">
        <v>804</v>
      </c>
      <c r="AT15" s="15">
        <f>L15-AA15</f>
        <v>0</v>
      </c>
      <c r="AU15" s="15">
        <f>L15-AB15</f>
        <v>26</v>
      </c>
      <c r="AV15" s="15">
        <f>L15-AC15</f>
        <v>0</v>
      </c>
      <c r="AW15" s="15">
        <f>L15-AD15</f>
        <v>26</v>
      </c>
      <c r="AX15" s="16">
        <f>(L15-AE15)*4</f>
        <v>104</v>
      </c>
      <c r="AY15" s="79"/>
      <c r="AZ15" s="45"/>
      <c r="BA15" s="45"/>
      <c r="BB15" s="45"/>
      <c r="BC15" s="45"/>
      <c r="BD15" s="45"/>
      <c r="BE15" s="82"/>
      <c r="BF15" s="84"/>
      <c r="BG15" s="45"/>
      <c r="BH15" s="45"/>
      <c r="BI15" s="45"/>
      <c r="BJ15" s="45"/>
      <c r="BK15" s="85"/>
      <c r="BL15" s="74">
        <v>804</v>
      </c>
      <c r="BM15" s="15">
        <f>AE15-AT15</f>
        <v>0</v>
      </c>
      <c r="BN15" s="15">
        <f>AE15-AU15</f>
        <v>-26</v>
      </c>
      <c r="BO15" s="15">
        <f>AE15-AV15</f>
        <v>0</v>
      </c>
      <c r="BP15" s="15">
        <f>AE15-AW15</f>
        <v>-26</v>
      </c>
      <c r="BQ15" s="50">
        <f>(AE15-AX15)*4</f>
        <v>-416</v>
      </c>
      <c r="BR15" s="2"/>
      <c r="BS15" s="2"/>
      <c r="BT15" s="2">
        <f>+AT15+AN15+AH15</f>
        <v>0</v>
      </c>
      <c r="BU15" s="2">
        <f>+AU15+AO15+AI15</f>
        <v>26</v>
      </c>
      <c r="BV15" s="2">
        <f>+AV15+AP15+AJ15</f>
        <v>0</v>
      </c>
      <c r="BW15" s="2">
        <f>+AW15+AQ15+AK15</f>
        <v>26</v>
      </c>
      <c r="BX15" s="46">
        <f t="shared" si="18"/>
        <v>104</v>
      </c>
      <c r="BY15" s="46">
        <f>+AM15</f>
        <v>0</v>
      </c>
      <c r="BZ15" s="46">
        <f t="shared" si="20"/>
        <v>804</v>
      </c>
      <c r="CA15" s="36">
        <f>SUM(BR15:BZ15)</f>
        <v>960</v>
      </c>
    </row>
    <row r="16" spans="2:79" x14ac:dyDescent="0.25">
      <c r="B16" s="426"/>
      <c r="C16" s="8" t="s">
        <v>21</v>
      </c>
      <c r="D16" s="8" t="s">
        <v>113</v>
      </c>
      <c r="E16" s="285" t="s">
        <v>107</v>
      </c>
      <c r="F16" s="10">
        <v>0</v>
      </c>
      <c r="G16" s="10">
        <v>416</v>
      </c>
      <c r="H16" s="121">
        <v>0</v>
      </c>
      <c r="I16" s="10">
        <v>16</v>
      </c>
      <c r="J16" s="55"/>
      <c r="K16" s="2">
        <v>13</v>
      </c>
      <c r="L16" s="46">
        <v>0</v>
      </c>
      <c r="M16" s="64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17">
        <v>0</v>
      </c>
      <c r="T16" s="55">
        <v>402</v>
      </c>
      <c r="U16" s="2">
        <v>13</v>
      </c>
      <c r="V16" s="2">
        <v>0</v>
      </c>
      <c r="W16" s="2">
        <v>13</v>
      </c>
      <c r="X16" s="2">
        <v>0</v>
      </c>
      <c r="Y16" s="46">
        <v>0</v>
      </c>
      <c r="Z16" s="64">
        <v>0</v>
      </c>
      <c r="AA16" s="2">
        <v>0</v>
      </c>
      <c r="AB16" s="2">
        <v>0</v>
      </c>
      <c r="AC16" s="2">
        <v>0</v>
      </c>
      <c r="AD16" s="2">
        <v>0</v>
      </c>
      <c r="AE16" s="17">
        <v>0</v>
      </c>
      <c r="AF16" s="54"/>
      <c r="AG16" s="39"/>
      <c r="AH16" s="39"/>
      <c r="AI16" s="39"/>
      <c r="AJ16" s="39"/>
      <c r="AK16" s="39"/>
      <c r="AL16" s="78"/>
      <c r="AM16" s="64">
        <v>0</v>
      </c>
      <c r="AN16" s="2">
        <f>+K16-U16</f>
        <v>0</v>
      </c>
      <c r="AO16" s="2">
        <f>+K16-V16</f>
        <v>13</v>
      </c>
      <c r="AP16" s="2">
        <f>+K16-W16</f>
        <v>0</v>
      </c>
      <c r="AQ16" s="2">
        <f>K16-X16</f>
        <v>13</v>
      </c>
      <c r="AR16" s="17">
        <f>(K16-Y16)*4</f>
        <v>52</v>
      </c>
      <c r="AS16" s="64">
        <v>0</v>
      </c>
      <c r="AT16" s="2">
        <v>0</v>
      </c>
      <c r="AU16" s="2">
        <v>0</v>
      </c>
      <c r="AV16" s="2">
        <v>0</v>
      </c>
      <c r="AW16" s="2">
        <v>0</v>
      </c>
      <c r="AX16" s="17">
        <v>0</v>
      </c>
      <c r="AY16" s="54"/>
      <c r="AZ16" s="39"/>
      <c r="BA16" s="39"/>
      <c r="BB16" s="39"/>
      <c r="BC16" s="39"/>
      <c r="BD16" s="39"/>
      <c r="BE16" s="78"/>
      <c r="BF16" s="64">
        <v>0</v>
      </c>
      <c r="BG16" s="2">
        <f>+AD16-AN16</f>
        <v>0</v>
      </c>
      <c r="BH16" s="2">
        <f>+AD16-AO16</f>
        <v>-13</v>
      </c>
      <c r="BI16" s="2">
        <f>+AD16-AP16</f>
        <v>0</v>
      </c>
      <c r="BJ16" s="2">
        <f>AD16-AQ16</f>
        <v>-13</v>
      </c>
      <c r="BK16" s="17">
        <f>(AD16-AR16)*4</f>
        <v>-208</v>
      </c>
      <c r="BL16" s="64">
        <v>0</v>
      </c>
      <c r="BM16" s="2">
        <v>0</v>
      </c>
      <c r="BN16" s="2">
        <v>0</v>
      </c>
      <c r="BO16" s="2">
        <v>0</v>
      </c>
      <c r="BP16" s="2">
        <v>0</v>
      </c>
      <c r="BQ16" s="46">
        <v>0</v>
      </c>
      <c r="BR16" s="2"/>
      <c r="BS16" s="2"/>
      <c r="BT16" s="2">
        <f t="shared" ref="BT16:BT18" si="24">+AT16+AN16+AH16</f>
        <v>0</v>
      </c>
      <c r="BU16" s="2">
        <f t="shared" ref="BU16:BU18" si="25">+AU16+AO16+AI16</f>
        <v>13</v>
      </c>
      <c r="BV16" s="2">
        <f t="shared" ref="BV16:BV18" si="26">+AV16+AP16+AJ16</f>
        <v>0</v>
      </c>
      <c r="BW16" s="2">
        <f t="shared" ref="BW16:BW41" si="27">+AW16+AQ16+AK16</f>
        <v>13</v>
      </c>
      <c r="BX16" s="46">
        <f t="shared" si="18"/>
        <v>52</v>
      </c>
      <c r="BY16" s="46">
        <f t="shared" ref="BY16:BY41" si="28">+AM16</f>
        <v>0</v>
      </c>
      <c r="BZ16" s="46">
        <f t="shared" si="20"/>
        <v>0</v>
      </c>
      <c r="CA16" s="36">
        <f t="shared" ref="CA16:CA18" si="29">SUM(BR16:BZ16)</f>
        <v>78</v>
      </c>
    </row>
    <row r="17" spans="2:79" x14ac:dyDescent="0.25">
      <c r="B17" s="433"/>
      <c r="C17" s="8" t="s">
        <v>54</v>
      </c>
      <c r="D17" s="11" t="s">
        <v>113</v>
      </c>
      <c r="E17" s="285" t="s">
        <v>107</v>
      </c>
      <c r="F17" s="12">
        <v>26</v>
      </c>
      <c r="G17" s="12">
        <v>110</v>
      </c>
      <c r="H17" s="122">
        <v>0</v>
      </c>
      <c r="I17" s="10">
        <v>2</v>
      </c>
      <c r="J17" s="60">
        <v>1</v>
      </c>
      <c r="K17" s="13">
        <v>0</v>
      </c>
      <c r="L17" s="51">
        <v>0</v>
      </c>
      <c r="M17" s="73">
        <v>8</v>
      </c>
      <c r="N17" s="13">
        <v>2</v>
      </c>
      <c r="O17" s="13">
        <v>1</v>
      </c>
      <c r="P17" s="13">
        <v>0</v>
      </c>
      <c r="Q17" s="13">
        <v>1</v>
      </c>
      <c r="R17" s="13">
        <v>0</v>
      </c>
      <c r="S17" s="21">
        <v>0</v>
      </c>
      <c r="T17" s="60">
        <v>110</v>
      </c>
      <c r="U17" s="13">
        <v>3</v>
      </c>
      <c r="V17" s="13">
        <v>0</v>
      </c>
      <c r="W17" s="13">
        <v>3</v>
      </c>
      <c r="X17" s="13">
        <v>0</v>
      </c>
      <c r="Y17" s="51">
        <v>0</v>
      </c>
      <c r="Z17" s="80"/>
      <c r="AA17" s="44"/>
      <c r="AB17" s="44"/>
      <c r="AC17" s="44"/>
      <c r="AD17" s="44"/>
      <c r="AE17" s="81"/>
      <c r="AF17" s="60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2</v>
      </c>
      <c r="AL17" s="51">
        <v>3</v>
      </c>
      <c r="AM17" s="73">
        <v>0</v>
      </c>
      <c r="AN17" s="13">
        <v>0</v>
      </c>
      <c r="AO17" s="13">
        <v>0</v>
      </c>
      <c r="AP17" s="13">
        <v>0</v>
      </c>
      <c r="AQ17" s="13">
        <v>3</v>
      </c>
      <c r="AR17" s="21">
        <v>3</v>
      </c>
      <c r="AS17" s="64">
        <v>0</v>
      </c>
      <c r="AT17" s="2">
        <v>0</v>
      </c>
      <c r="AU17" s="2">
        <v>0</v>
      </c>
      <c r="AV17" s="2">
        <v>0</v>
      </c>
      <c r="AW17" s="2">
        <v>0</v>
      </c>
      <c r="AX17" s="17">
        <v>0</v>
      </c>
      <c r="AY17" s="60">
        <f>+AF17+M17</f>
        <v>8</v>
      </c>
      <c r="AZ17" s="60">
        <f t="shared" ref="AZ17:BE17" si="30">+AG17+N17</f>
        <v>2</v>
      </c>
      <c r="BA17" s="60">
        <f t="shared" si="30"/>
        <v>1</v>
      </c>
      <c r="BB17" s="60">
        <f t="shared" si="30"/>
        <v>0</v>
      </c>
      <c r="BC17" s="60">
        <f t="shared" si="30"/>
        <v>1</v>
      </c>
      <c r="BD17" s="60">
        <f t="shared" si="30"/>
        <v>2</v>
      </c>
      <c r="BE17" s="60">
        <f t="shared" si="30"/>
        <v>3</v>
      </c>
      <c r="BF17" s="73">
        <v>0</v>
      </c>
      <c r="BG17" s="13">
        <v>0</v>
      </c>
      <c r="BH17" s="13">
        <v>0</v>
      </c>
      <c r="BI17" s="13">
        <v>0</v>
      </c>
      <c r="BJ17" s="13">
        <v>3</v>
      </c>
      <c r="BK17" s="21">
        <v>3</v>
      </c>
      <c r="BL17" s="64">
        <v>0</v>
      </c>
      <c r="BM17" s="2">
        <v>0</v>
      </c>
      <c r="BN17" s="2">
        <v>0</v>
      </c>
      <c r="BO17" s="2">
        <v>0</v>
      </c>
      <c r="BP17" s="2">
        <v>0</v>
      </c>
      <c r="BQ17" s="46">
        <v>0</v>
      </c>
      <c r="BR17" s="2"/>
      <c r="BS17" s="2"/>
      <c r="BT17" s="2">
        <f t="shared" si="24"/>
        <v>0</v>
      </c>
      <c r="BU17" s="2">
        <f t="shared" si="25"/>
        <v>0</v>
      </c>
      <c r="BV17" s="2">
        <f t="shared" si="26"/>
        <v>0</v>
      </c>
      <c r="BW17" s="2">
        <f t="shared" si="27"/>
        <v>5</v>
      </c>
      <c r="BX17" s="46">
        <f t="shared" si="18"/>
        <v>6</v>
      </c>
      <c r="BY17" s="46">
        <f t="shared" si="28"/>
        <v>0</v>
      </c>
      <c r="BZ17" s="46">
        <f t="shared" si="20"/>
        <v>0</v>
      </c>
      <c r="CA17" s="36">
        <f t="shared" si="29"/>
        <v>11</v>
      </c>
    </row>
    <row r="18" spans="2:79" x14ac:dyDescent="0.25">
      <c r="B18" s="433"/>
      <c r="C18" s="11" t="s">
        <v>22</v>
      </c>
      <c r="D18" s="11" t="s">
        <v>113</v>
      </c>
      <c r="E18" s="285" t="s">
        <v>107</v>
      </c>
      <c r="F18" s="12">
        <v>77</v>
      </c>
      <c r="G18" s="12">
        <v>0</v>
      </c>
      <c r="H18" s="122">
        <v>0</v>
      </c>
      <c r="I18" s="10">
        <v>2</v>
      </c>
      <c r="J18" s="60">
        <v>3</v>
      </c>
      <c r="K18" s="13">
        <v>0</v>
      </c>
      <c r="L18" s="51">
        <v>0</v>
      </c>
      <c r="M18" s="73">
        <v>26</v>
      </c>
      <c r="N18" s="13">
        <v>0</v>
      </c>
      <c r="O18" s="13">
        <v>0</v>
      </c>
      <c r="P18" s="13">
        <v>0</v>
      </c>
      <c r="Q18" s="13">
        <v>3</v>
      </c>
      <c r="R18" s="13">
        <v>4</v>
      </c>
      <c r="S18" s="21">
        <v>0</v>
      </c>
      <c r="T18" s="60">
        <v>0</v>
      </c>
      <c r="U18" s="13">
        <v>0</v>
      </c>
      <c r="V18" s="13">
        <v>0</v>
      </c>
      <c r="W18" s="13">
        <v>0</v>
      </c>
      <c r="X18" s="13">
        <v>0</v>
      </c>
      <c r="Y18" s="51">
        <v>0</v>
      </c>
      <c r="Z18" s="73">
        <v>0</v>
      </c>
      <c r="AA18" s="13">
        <v>0</v>
      </c>
      <c r="AB18" s="13">
        <v>0</v>
      </c>
      <c r="AC18" s="13">
        <v>0</v>
      </c>
      <c r="AD18" s="13">
        <v>0</v>
      </c>
      <c r="AE18" s="21">
        <v>0</v>
      </c>
      <c r="AF18" s="60">
        <v>0</v>
      </c>
      <c r="AG18" s="13">
        <v>0</v>
      </c>
      <c r="AH18" s="13">
        <v>3</v>
      </c>
      <c r="AI18" s="13">
        <v>3</v>
      </c>
      <c r="AJ18" s="13">
        <v>0</v>
      </c>
      <c r="AK18" s="13">
        <v>2</v>
      </c>
      <c r="AL18" s="51">
        <v>8</v>
      </c>
      <c r="AM18" s="73">
        <v>0</v>
      </c>
      <c r="AN18" s="13">
        <v>0</v>
      </c>
      <c r="AO18" s="13">
        <v>0</v>
      </c>
      <c r="AP18" s="13">
        <v>0</v>
      </c>
      <c r="AQ18" s="13">
        <v>0</v>
      </c>
      <c r="AR18" s="21">
        <v>0</v>
      </c>
      <c r="AS18" s="64">
        <v>0</v>
      </c>
      <c r="AT18" s="2">
        <v>0</v>
      </c>
      <c r="AU18" s="2">
        <v>0</v>
      </c>
      <c r="AV18" s="2">
        <v>0</v>
      </c>
      <c r="AW18" s="2">
        <v>0</v>
      </c>
      <c r="AX18" s="17">
        <v>0</v>
      </c>
      <c r="AY18" s="60">
        <f>+AF18+M18</f>
        <v>26</v>
      </c>
      <c r="AZ18" s="60">
        <f t="shared" ref="AZ18" si="31">+AG18+N18</f>
        <v>0</v>
      </c>
      <c r="BA18" s="60">
        <f t="shared" ref="BA18" si="32">+AH18+O18</f>
        <v>3</v>
      </c>
      <c r="BB18" s="60">
        <f t="shared" ref="BB18" si="33">+AI18+P18</f>
        <v>3</v>
      </c>
      <c r="BC18" s="60">
        <f t="shared" ref="BC18" si="34">+AJ18+Q18</f>
        <v>3</v>
      </c>
      <c r="BD18" s="60">
        <f t="shared" ref="BD18" si="35">+AK18+R18</f>
        <v>6</v>
      </c>
      <c r="BE18" s="60">
        <f t="shared" ref="BE18" si="36">+AL18+S18</f>
        <v>8</v>
      </c>
      <c r="BF18" s="73">
        <v>0</v>
      </c>
      <c r="BG18" s="13">
        <v>0</v>
      </c>
      <c r="BH18" s="13">
        <v>0</v>
      </c>
      <c r="BI18" s="13">
        <v>0</v>
      </c>
      <c r="BJ18" s="13">
        <v>0</v>
      </c>
      <c r="BK18" s="21">
        <v>0</v>
      </c>
      <c r="BL18" s="64">
        <v>0</v>
      </c>
      <c r="BM18" s="2">
        <v>0</v>
      </c>
      <c r="BN18" s="2">
        <v>0</v>
      </c>
      <c r="BO18" s="2">
        <v>0</v>
      </c>
      <c r="BP18" s="2">
        <v>0</v>
      </c>
      <c r="BQ18" s="46">
        <v>0</v>
      </c>
      <c r="BR18" s="2"/>
      <c r="BS18" s="2"/>
      <c r="BT18" s="2">
        <f t="shared" si="24"/>
        <v>3</v>
      </c>
      <c r="BU18" s="2">
        <f t="shared" si="25"/>
        <v>3</v>
      </c>
      <c r="BV18" s="2">
        <f t="shared" si="26"/>
        <v>0</v>
      </c>
      <c r="BW18" s="2">
        <f t="shared" si="27"/>
        <v>2</v>
      </c>
      <c r="BX18" s="46">
        <f t="shared" si="18"/>
        <v>8</v>
      </c>
      <c r="BY18" s="46">
        <f t="shared" si="28"/>
        <v>0</v>
      </c>
      <c r="BZ18" s="46">
        <f t="shared" si="20"/>
        <v>0</v>
      </c>
      <c r="CA18" s="36">
        <f t="shared" si="29"/>
        <v>16</v>
      </c>
    </row>
    <row r="19" spans="2:79" s="222" customFormat="1" ht="16.5" thickBot="1" x14ac:dyDescent="0.3">
      <c r="B19" s="234"/>
      <c r="C19" s="235"/>
      <c r="D19" s="235"/>
      <c r="E19" s="286"/>
      <c r="F19" s="236"/>
      <c r="G19" s="236"/>
      <c r="H19" s="237"/>
      <c r="I19" s="227"/>
      <c r="J19" s="238"/>
      <c r="K19" s="239"/>
      <c r="L19" s="240"/>
      <c r="M19" s="241"/>
      <c r="N19" s="239"/>
      <c r="O19" s="239"/>
      <c r="P19" s="239"/>
      <c r="Q19" s="239"/>
      <c r="R19" s="239"/>
      <c r="S19" s="242"/>
      <c r="T19" s="238"/>
      <c r="U19" s="239"/>
      <c r="V19" s="239"/>
      <c r="W19" s="239"/>
      <c r="X19" s="239"/>
      <c r="Y19" s="240"/>
      <c r="Z19" s="241"/>
      <c r="AA19" s="239"/>
      <c r="AB19" s="239"/>
      <c r="AC19" s="239"/>
      <c r="AD19" s="239"/>
      <c r="AE19" s="242"/>
      <c r="AF19" s="238"/>
      <c r="AG19" s="239"/>
      <c r="AH19" s="239"/>
      <c r="AI19" s="239"/>
      <c r="AJ19" s="239"/>
      <c r="AK19" s="239"/>
      <c r="AL19" s="240"/>
      <c r="AM19" s="241"/>
      <c r="AN19" s="239"/>
      <c r="AO19" s="239"/>
      <c r="AP19" s="239"/>
      <c r="AQ19" s="239"/>
      <c r="AR19" s="242"/>
      <c r="AS19" s="243"/>
      <c r="AT19" s="233"/>
      <c r="AU19" s="233"/>
      <c r="AV19" s="233"/>
      <c r="AW19" s="233"/>
      <c r="AX19" s="244"/>
      <c r="AY19" s="238"/>
      <c r="AZ19" s="238"/>
      <c r="BA19" s="238"/>
      <c r="BB19" s="238"/>
      <c r="BC19" s="238"/>
      <c r="BD19" s="238"/>
      <c r="BE19" s="221"/>
      <c r="BF19" s="241"/>
      <c r="BG19" s="239"/>
      <c r="BH19" s="239"/>
      <c r="BI19" s="239"/>
      <c r="BJ19" s="239"/>
      <c r="BK19" s="242"/>
      <c r="BL19" s="243"/>
      <c r="BM19" s="233"/>
      <c r="BN19" s="233"/>
      <c r="BO19" s="233"/>
      <c r="BP19" s="233"/>
      <c r="BQ19" s="245"/>
      <c r="BR19" s="255"/>
      <c r="BS19" s="255"/>
      <c r="BT19" s="255">
        <f>SUM(BT15:BT18)</f>
        <v>3</v>
      </c>
      <c r="BU19" s="255">
        <f>SUM(BU15:BU18)</f>
        <v>42</v>
      </c>
      <c r="BV19" s="255"/>
      <c r="BW19" s="255">
        <f>SUM(BW15:BW18)</f>
        <v>46</v>
      </c>
      <c r="BX19" s="256">
        <f>SUM(BX15:BX18)</f>
        <v>170</v>
      </c>
      <c r="BY19" s="256">
        <f>SUM(BY15:BY18)</f>
        <v>0</v>
      </c>
      <c r="BZ19" s="256">
        <f>SUM(BZ15:BZ18)</f>
        <v>804</v>
      </c>
      <c r="CA19" s="255">
        <f>SUM(CA15:CA18)</f>
        <v>1065</v>
      </c>
    </row>
    <row r="20" spans="2:79" ht="15.75" thickBot="1" x14ac:dyDescent="0.3">
      <c r="B20" s="432" t="s">
        <v>6</v>
      </c>
      <c r="C20" s="14" t="s">
        <v>23</v>
      </c>
      <c r="D20" s="289" t="s">
        <v>114</v>
      </c>
      <c r="E20" s="286" t="s">
        <v>108</v>
      </c>
      <c r="F20" s="27">
        <v>3</v>
      </c>
      <c r="G20" s="27">
        <v>33</v>
      </c>
      <c r="H20" s="120">
        <v>0</v>
      </c>
      <c r="I20" s="10">
        <v>4</v>
      </c>
      <c r="J20" s="59">
        <v>1</v>
      </c>
      <c r="K20" s="15">
        <v>4</v>
      </c>
      <c r="L20" s="50">
        <v>0</v>
      </c>
      <c r="M20" s="74">
        <v>6</v>
      </c>
      <c r="N20" s="15">
        <v>12</v>
      </c>
      <c r="O20" s="15">
        <v>0</v>
      </c>
      <c r="P20" s="15">
        <v>0</v>
      </c>
      <c r="Q20" s="15">
        <v>1</v>
      </c>
      <c r="R20" s="15">
        <v>0</v>
      </c>
      <c r="S20" s="16">
        <v>0</v>
      </c>
      <c r="T20" s="59">
        <v>33</v>
      </c>
      <c r="U20" s="15">
        <v>0</v>
      </c>
      <c r="V20" s="15">
        <v>0</v>
      </c>
      <c r="W20" s="15">
        <v>4</v>
      </c>
      <c r="X20" s="15">
        <v>0</v>
      </c>
      <c r="Y20" s="50">
        <v>0</v>
      </c>
      <c r="Z20" s="74">
        <v>0</v>
      </c>
      <c r="AA20" s="15">
        <v>0</v>
      </c>
      <c r="AB20" s="15">
        <v>0</v>
      </c>
      <c r="AC20" s="15">
        <v>0</v>
      </c>
      <c r="AD20" s="15">
        <v>0</v>
      </c>
      <c r="AE20" s="16">
        <v>0</v>
      </c>
      <c r="AF20" s="59">
        <v>0</v>
      </c>
      <c r="AG20" s="15">
        <v>0</v>
      </c>
      <c r="AH20" s="15">
        <f>+J20-O20</f>
        <v>1</v>
      </c>
      <c r="AI20" s="15">
        <f>J20-P20</f>
        <v>1</v>
      </c>
      <c r="AJ20" s="15">
        <f>J20-Q20</f>
        <v>0</v>
      </c>
      <c r="AK20" s="15">
        <f>J20*2-R20</f>
        <v>2</v>
      </c>
      <c r="AL20" s="50">
        <v>1</v>
      </c>
      <c r="AM20" s="74">
        <f>G20-T20</f>
        <v>0</v>
      </c>
      <c r="AN20" s="15">
        <f>K20-U20</f>
        <v>4</v>
      </c>
      <c r="AO20" s="15">
        <f>K20-V20</f>
        <v>4</v>
      </c>
      <c r="AP20" s="15">
        <f>K20-W20</f>
        <v>0</v>
      </c>
      <c r="AQ20" s="15">
        <f>K20-X20</f>
        <v>4</v>
      </c>
      <c r="AR20" s="16">
        <f>K20-Y20</f>
        <v>4</v>
      </c>
      <c r="AS20" s="64">
        <v>0</v>
      </c>
      <c r="AT20" s="2">
        <v>0</v>
      </c>
      <c r="AU20" s="2">
        <v>0</v>
      </c>
      <c r="AV20" s="2">
        <v>0</v>
      </c>
      <c r="AW20" s="2">
        <v>0</v>
      </c>
      <c r="AX20" s="17">
        <v>0</v>
      </c>
      <c r="AY20" s="59">
        <v>0</v>
      </c>
      <c r="AZ20" s="15">
        <v>0</v>
      </c>
      <c r="BA20" s="15">
        <f>+AC20-AH20</f>
        <v>-1</v>
      </c>
      <c r="BB20" s="15">
        <f>AC20-AI20</f>
        <v>-1</v>
      </c>
      <c r="BC20" s="15">
        <f>AC20-AJ20</f>
        <v>0</v>
      </c>
      <c r="BD20" s="15">
        <f>AC20*2-AK20</f>
        <v>-2</v>
      </c>
      <c r="BE20" s="50">
        <v>1</v>
      </c>
      <c r="BF20" s="74">
        <f>AA20-AM20</f>
        <v>0</v>
      </c>
      <c r="BG20" s="15">
        <f>AD20-AN20</f>
        <v>-4</v>
      </c>
      <c r="BH20" s="15">
        <f>AD20-AO20</f>
        <v>-4</v>
      </c>
      <c r="BI20" s="15">
        <f>AD20-AP20</f>
        <v>0</v>
      </c>
      <c r="BJ20" s="15">
        <f>AD20-AQ20</f>
        <v>-4</v>
      </c>
      <c r="BK20" s="16">
        <f>AD20-AR20</f>
        <v>-4</v>
      </c>
      <c r="BL20" s="64">
        <v>0</v>
      </c>
      <c r="BM20" s="2">
        <v>0</v>
      </c>
      <c r="BN20" s="2">
        <v>0</v>
      </c>
      <c r="BO20" s="2">
        <v>0</v>
      </c>
      <c r="BP20" s="2">
        <v>0</v>
      </c>
      <c r="BQ20" s="46">
        <v>0</v>
      </c>
      <c r="BR20" s="2"/>
      <c r="BS20" s="2"/>
      <c r="BT20" s="2">
        <f>+AT20+AN20+AH20</f>
        <v>5</v>
      </c>
      <c r="BU20" s="2">
        <f>+AU20+AO20+AI20</f>
        <v>5</v>
      </c>
      <c r="BV20" s="2">
        <f>+AV20+AP20+AJ20</f>
        <v>0</v>
      </c>
      <c r="BW20" s="2">
        <f t="shared" si="27"/>
        <v>6</v>
      </c>
      <c r="BX20" s="46">
        <f t="shared" si="18"/>
        <v>5</v>
      </c>
      <c r="BY20" s="46">
        <f t="shared" si="28"/>
        <v>0</v>
      </c>
      <c r="BZ20" s="46">
        <f t="shared" si="20"/>
        <v>0</v>
      </c>
      <c r="CA20" s="36">
        <f>SUM(BR20:BZ20)</f>
        <v>21</v>
      </c>
    </row>
    <row r="21" spans="2:79" x14ac:dyDescent="0.25">
      <c r="B21" s="426"/>
      <c r="C21" s="8" t="s">
        <v>24</v>
      </c>
      <c r="D21" s="289" t="s">
        <v>114</v>
      </c>
      <c r="E21" s="286" t="s">
        <v>108</v>
      </c>
      <c r="F21" s="10">
        <v>17</v>
      </c>
      <c r="G21" s="10">
        <v>92</v>
      </c>
      <c r="H21" s="121">
        <v>0</v>
      </c>
      <c r="I21" s="10">
        <v>3</v>
      </c>
      <c r="J21" s="55">
        <v>0</v>
      </c>
      <c r="K21" s="2">
        <v>5</v>
      </c>
      <c r="L21" s="46">
        <v>0</v>
      </c>
      <c r="M21" s="64">
        <v>12</v>
      </c>
      <c r="N21" s="2">
        <v>8</v>
      </c>
      <c r="O21" s="2">
        <v>0</v>
      </c>
      <c r="P21" s="2">
        <v>0</v>
      </c>
      <c r="Q21" s="2">
        <v>1</v>
      </c>
      <c r="R21" s="2">
        <v>0</v>
      </c>
      <c r="S21" s="17">
        <v>0</v>
      </c>
      <c r="T21" s="55">
        <v>93</v>
      </c>
      <c r="U21" s="2">
        <v>1</v>
      </c>
      <c r="V21" s="2">
        <v>0</v>
      </c>
      <c r="W21" s="2">
        <v>5</v>
      </c>
      <c r="X21" s="2">
        <v>0</v>
      </c>
      <c r="Y21" s="46">
        <v>0</v>
      </c>
      <c r="Z21" s="74">
        <v>0</v>
      </c>
      <c r="AA21" s="15">
        <v>0</v>
      </c>
      <c r="AB21" s="15">
        <v>0</v>
      </c>
      <c r="AC21" s="15">
        <v>0</v>
      </c>
      <c r="AD21" s="15">
        <v>0</v>
      </c>
      <c r="AE21" s="16">
        <v>0</v>
      </c>
      <c r="AF21" s="55">
        <v>0</v>
      </c>
      <c r="AG21" s="2">
        <v>0</v>
      </c>
      <c r="AH21" s="2">
        <v>0</v>
      </c>
      <c r="AI21" s="2">
        <v>1</v>
      </c>
      <c r="AJ21" s="2">
        <v>0</v>
      </c>
      <c r="AK21" s="2">
        <v>2</v>
      </c>
      <c r="AL21" s="46">
        <v>2</v>
      </c>
      <c r="AM21" s="64">
        <v>0</v>
      </c>
      <c r="AN21" s="2">
        <v>0</v>
      </c>
      <c r="AO21" s="2">
        <v>5</v>
      </c>
      <c r="AP21" s="2">
        <v>0</v>
      </c>
      <c r="AQ21" s="2">
        <v>5</v>
      </c>
      <c r="AR21" s="17">
        <v>10</v>
      </c>
      <c r="AS21" s="64">
        <v>0</v>
      </c>
      <c r="AT21" s="2">
        <v>0</v>
      </c>
      <c r="AU21" s="2">
        <v>0</v>
      </c>
      <c r="AV21" s="2">
        <v>0</v>
      </c>
      <c r="AW21" s="2">
        <v>0</v>
      </c>
      <c r="AX21" s="17">
        <v>0</v>
      </c>
      <c r="AY21" s="55">
        <v>0</v>
      </c>
      <c r="AZ21" s="2">
        <v>0</v>
      </c>
      <c r="BA21" s="2">
        <v>0</v>
      </c>
      <c r="BB21" s="2">
        <v>1</v>
      </c>
      <c r="BC21" s="2">
        <v>0</v>
      </c>
      <c r="BD21" s="2">
        <v>2</v>
      </c>
      <c r="BE21" s="46">
        <v>2</v>
      </c>
      <c r="BF21" s="64">
        <v>0</v>
      </c>
      <c r="BG21" s="2">
        <v>0</v>
      </c>
      <c r="BH21" s="2">
        <v>5</v>
      </c>
      <c r="BI21" s="2">
        <v>0</v>
      </c>
      <c r="BJ21" s="2">
        <v>5</v>
      </c>
      <c r="BK21" s="17">
        <v>10</v>
      </c>
      <c r="BL21" s="64">
        <v>0</v>
      </c>
      <c r="BM21" s="2">
        <v>0</v>
      </c>
      <c r="BN21" s="2">
        <v>0</v>
      </c>
      <c r="BO21" s="2">
        <v>0</v>
      </c>
      <c r="BP21" s="2">
        <v>0</v>
      </c>
      <c r="BQ21" s="46">
        <v>0</v>
      </c>
      <c r="BR21" s="2"/>
      <c r="BS21" s="2"/>
      <c r="BT21" s="2">
        <f t="shared" ref="BT21:BT23" si="37">+AT21+AN21+AH21</f>
        <v>0</v>
      </c>
      <c r="BU21" s="2">
        <f t="shared" ref="BU21:BU26" si="38">+AU21+AO21+AI21</f>
        <v>6</v>
      </c>
      <c r="BV21" s="2">
        <f t="shared" ref="BV21:BV23" si="39">+AV21+AP21+AJ21</f>
        <v>0</v>
      </c>
      <c r="BW21" s="2">
        <f t="shared" si="27"/>
        <v>7</v>
      </c>
      <c r="BX21" s="46">
        <f t="shared" si="18"/>
        <v>12</v>
      </c>
      <c r="BY21" s="46">
        <f t="shared" si="28"/>
        <v>0</v>
      </c>
      <c r="BZ21" s="46">
        <f t="shared" si="20"/>
        <v>0</v>
      </c>
      <c r="CA21" s="36">
        <f t="shared" ref="CA21:CA23" si="40">SUM(BR21:BZ21)</f>
        <v>25</v>
      </c>
    </row>
    <row r="22" spans="2:79" x14ac:dyDescent="0.25">
      <c r="B22" s="433"/>
      <c r="C22" s="11" t="s">
        <v>11</v>
      </c>
      <c r="D22" s="289" t="s">
        <v>114</v>
      </c>
      <c r="E22" s="286" t="s">
        <v>108</v>
      </c>
      <c r="F22" s="12">
        <v>0</v>
      </c>
      <c r="G22" s="12">
        <v>0</v>
      </c>
      <c r="H22" s="122">
        <v>147</v>
      </c>
      <c r="I22" s="10">
        <v>11</v>
      </c>
      <c r="J22" s="60">
        <v>0</v>
      </c>
      <c r="K22" s="13">
        <v>0</v>
      </c>
      <c r="L22" s="51">
        <v>7</v>
      </c>
      <c r="M22" s="7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21">
        <v>0</v>
      </c>
      <c r="T22" s="60">
        <v>0</v>
      </c>
      <c r="U22" s="13">
        <v>0</v>
      </c>
      <c r="V22" s="13">
        <v>0</v>
      </c>
      <c r="W22" s="13">
        <v>0</v>
      </c>
      <c r="X22" s="13">
        <v>0</v>
      </c>
      <c r="Y22" s="51">
        <v>0</v>
      </c>
      <c r="Z22" s="73">
        <v>147</v>
      </c>
      <c r="AA22" s="13">
        <v>0</v>
      </c>
      <c r="AB22" s="13">
        <v>0</v>
      </c>
      <c r="AC22" s="13">
        <v>0</v>
      </c>
      <c r="AD22" s="13">
        <v>0</v>
      </c>
      <c r="AE22" s="21">
        <v>0</v>
      </c>
      <c r="AF22" s="83"/>
      <c r="AG22" s="44"/>
      <c r="AH22" s="44"/>
      <c r="AI22" s="44"/>
      <c r="AJ22" s="44"/>
      <c r="AK22" s="44"/>
      <c r="AL22" s="95"/>
      <c r="AM22" s="80"/>
      <c r="AN22" s="44"/>
      <c r="AO22" s="44"/>
      <c r="AP22" s="44"/>
      <c r="AQ22" s="44"/>
      <c r="AR22" s="81"/>
      <c r="AS22" s="73">
        <f>H22-Z22</f>
        <v>0</v>
      </c>
      <c r="AT22" s="13">
        <v>2</v>
      </c>
      <c r="AU22" s="13">
        <v>7</v>
      </c>
      <c r="AV22" s="13">
        <v>0</v>
      </c>
      <c r="AW22" s="13">
        <v>7</v>
      </c>
      <c r="AX22" s="21">
        <v>15</v>
      </c>
      <c r="AY22" s="83"/>
      <c r="AZ22" s="44"/>
      <c r="BA22" s="44"/>
      <c r="BB22" s="44"/>
      <c r="BC22" s="44"/>
      <c r="BD22" s="44"/>
      <c r="BE22" s="95"/>
      <c r="BF22" s="80"/>
      <c r="BG22" s="44"/>
      <c r="BH22" s="44"/>
      <c r="BI22" s="44"/>
      <c r="BJ22" s="44"/>
      <c r="BK22" s="81"/>
      <c r="BL22" s="73">
        <f>AB22-AS22</f>
        <v>0</v>
      </c>
      <c r="BM22" s="13">
        <v>2</v>
      </c>
      <c r="BN22" s="13">
        <v>7</v>
      </c>
      <c r="BO22" s="13">
        <v>0</v>
      </c>
      <c r="BP22" s="13">
        <v>7</v>
      </c>
      <c r="BQ22" s="51">
        <v>15</v>
      </c>
      <c r="BR22" s="2"/>
      <c r="BS22" s="2"/>
      <c r="BT22" s="2">
        <f>+AT22+AN22+AH22</f>
        <v>2</v>
      </c>
      <c r="BU22" s="2">
        <f t="shared" si="38"/>
        <v>7</v>
      </c>
      <c r="BV22" s="2">
        <f t="shared" si="39"/>
        <v>0</v>
      </c>
      <c r="BW22" s="2">
        <f t="shared" si="27"/>
        <v>7</v>
      </c>
      <c r="BX22" s="46">
        <f t="shared" si="18"/>
        <v>15</v>
      </c>
      <c r="BY22" s="46">
        <f t="shared" si="28"/>
        <v>0</v>
      </c>
      <c r="BZ22" s="46">
        <f t="shared" si="20"/>
        <v>0</v>
      </c>
      <c r="CA22" s="36">
        <f t="shared" si="40"/>
        <v>31</v>
      </c>
    </row>
    <row r="23" spans="2:79" x14ac:dyDescent="0.25">
      <c r="B23" s="208"/>
      <c r="C23" s="209"/>
      <c r="D23" s="209"/>
      <c r="E23" s="285"/>
      <c r="F23" s="210"/>
      <c r="G23" s="210"/>
      <c r="H23" s="211"/>
      <c r="I23" s="10"/>
      <c r="J23" s="212"/>
      <c r="K23" s="213"/>
      <c r="L23" s="214"/>
      <c r="M23" s="215"/>
      <c r="N23" s="213"/>
      <c r="O23" s="213"/>
      <c r="P23" s="213"/>
      <c r="Q23" s="213"/>
      <c r="R23" s="213"/>
      <c r="S23" s="216"/>
      <c r="T23" s="212"/>
      <c r="U23" s="213"/>
      <c r="V23" s="213"/>
      <c r="W23" s="213"/>
      <c r="X23" s="213"/>
      <c r="Y23" s="214"/>
      <c r="Z23" s="215"/>
      <c r="AA23" s="213"/>
      <c r="AB23" s="213"/>
      <c r="AC23" s="213"/>
      <c r="AD23" s="213"/>
      <c r="AE23" s="216"/>
      <c r="AF23" s="217"/>
      <c r="AG23" s="205"/>
      <c r="AH23" s="205"/>
      <c r="AI23" s="205"/>
      <c r="AJ23" s="205"/>
      <c r="AK23" s="205"/>
      <c r="AL23" s="207"/>
      <c r="AM23" s="204"/>
      <c r="AN23" s="205"/>
      <c r="AO23" s="205"/>
      <c r="AP23" s="205"/>
      <c r="AQ23" s="205"/>
      <c r="AR23" s="206"/>
      <c r="AS23" s="215"/>
      <c r="AT23" s="213"/>
      <c r="AU23" s="213"/>
      <c r="AV23" s="213"/>
      <c r="AW23" s="213"/>
      <c r="AX23" s="216"/>
      <c r="AY23" s="217"/>
      <c r="AZ23" s="205"/>
      <c r="BA23" s="205"/>
      <c r="BB23" s="205"/>
      <c r="BC23" s="205"/>
      <c r="BD23" s="205"/>
      <c r="BE23" s="207"/>
      <c r="BF23" s="204"/>
      <c r="BG23" s="205"/>
      <c r="BH23" s="205"/>
      <c r="BI23" s="205"/>
      <c r="BJ23" s="205"/>
      <c r="BK23" s="206"/>
      <c r="BL23" s="215"/>
      <c r="BM23" s="213"/>
      <c r="BN23" s="213"/>
      <c r="BO23" s="213"/>
      <c r="BP23" s="213"/>
      <c r="BQ23" s="214"/>
      <c r="BR23" s="2"/>
      <c r="BS23" s="2"/>
      <c r="BT23" s="2">
        <f t="shared" si="37"/>
        <v>0</v>
      </c>
      <c r="BU23" s="2">
        <f t="shared" si="38"/>
        <v>0</v>
      </c>
      <c r="BV23" s="2">
        <f t="shared" si="39"/>
        <v>0</v>
      </c>
      <c r="BW23" s="2">
        <f t="shared" si="27"/>
        <v>0</v>
      </c>
      <c r="BX23" s="46">
        <f t="shared" si="18"/>
        <v>0</v>
      </c>
      <c r="BY23" s="46">
        <f t="shared" si="28"/>
        <v>0</v>
      </c>
      <c r="BZ23" s="46">
        <f t="shared" si="20"/>
        <v>0</v>
      </c>
      <c r="CA23" s="36">
        <f t="shared" si="40"/>
        <v>0</v>
      </c>
    </row>
    <row r="24" spans="2:79" s="222" customFormat="1" ht="15.75" thickBot="1" x14ac:dyDescent="0.3">
      <c r="B24" s="234"/>
      <c r="C24" s="235"/>
      <c r="D24" s="235"/>
      <c r="E24" s="285"/>
      <c r="F24" s="236"/>
      <c r="G24" s="236"/>
      <c r="H24" s="237"/>
      <c r="I24" s="227"/>
      <c r="J24" s="238"/>
      <c r="K24" s="239"/>
      <c r="L24" s="240"/>
      <c r="M24" s="241"/>
      <c r="N24" s="239"/>
      <c r="O24" s="239"/>
      <c r="P24" s="239"/>
      <c r="Q24" s="239"/>
      <c r="R24" s="239"/>
      <c r="S24" s="242"/>
      <c r="T24" s="238"/>
      <c r="U24" s="239"/>
      <c r="V24" s="239"/>
      <c r="W24" s="239"/>
      <c r="X24" s="239"/>
      <c r="Y24" s="240"/>
      <c r="Z24" s="241"/>
      <c r="AA24" s="239"/>
      <c r="AB24" s="239"/>
      <c r="AC24" s="239"/>
      <c r="AD24" s="239"/>
      <c r="AE24" s="242"/>
      <c r="AF24" s="238"/>
      <c r="AG24" s="239"/>
      <c r="AH24" s="239"/>
      <c r="AI24" s="239"/>
      <c r="AJ24" s="239"/>
      <c r="AK24" s="239"/>
      <c r="AL24" s="240"/>
      <c r="AM24" s="241"/>
      <c r="AN24" s="239"/>
      <c r="AO24" s="239"/>
      <c r="AP24" s="239"/>
      <c r="AQ24" s="239"/>
      <c r="AR24" s="242"/>
      <c r="AS24" s="241"/>
      <c r="AT24" s="239"/>
      <c r="AU24" s="239"/>
      <c r="AV24" s="239"/>
      <c r="AW24" s="239"/>
      <c r="AX24" s="242"/>
      <c r="AY24" s="238"/>
      <c r="AZ24" s="239"/>
      <c r="BA24" s="239"/>
      <c r="BB24" s="239"/>
      <c r="BC24" s="239"/>
      <c r="BD24" s="239"/>
      <c r="BE24" s="240"/>
      <c r="BF24" s="241"/>
      <c r="BG24" s="239"/>
      <c r="BH24" s="239"/>
      <c r="BI24" s="239"/>
      <c r="BJ24" s="239"/>
      <c r="BK24" s="242"/>
      <c r="BL24" s="241"/>
      <c r="BM24" s="239"/>
      <c r="BN24" s="239"/>
      <c r="BO24" s="239"/>
      <c r="BP24" s="239"/>
      <c r="BQ24" s="240"/>
      <c r="BR24" s="248"/>
      <c r="BS24" s="248"/>
      <c r="BT24" s="248">
        <f>SUM(BT20:BT23)</f>
        <v>7</v>
      </c>
      <c r="BU24" s="248">
        <f>SUM(BU20:BU23)</f>
        <v>18</v>
      </c>
      <c r="BV24" s="248"/>
      <c r="BW24" s="248">
        <f>SUM(BW20:BW23)</f>
        <v>20</v>
      </c>
      <c r="BX24" s="249">
        <f>SUM(BX20:BX23)</f>
        <v>32</v>
      </c>
      <c r="BY24" s="249">
        <f>SUM(BY20:BY23)</f>
        <v>0</v>
      </c>
      <c r="BZ24" s="249"/>
      <c r="CA24" s="248">
        <f>SUM(CA20:CA23)</f>
        <v>77</v>
      </c>
    </row>
    <row r="25" spans="2:79" x14ac:dyDescent="0.25">
      <c r="B25" s="432" t="s">
        <v>7</v>
      </c>
      <c r="C25" s="14" t="s">
        <v>11</v>
      </c>
      <c r="D25" s="289" t="s">
        <v>115</v>
      </c>
      <c r="E25" s="287" t="s">
        <v>119</v>
      </c>
      <c r="F25" s="27">
        <v>49</v>
      </c>
      <c r="G25" s="27">
        <v>365</v>
      </c>
      <c r="H25" s="120">
        <v>564</v>
      </c>
      <c r="I25" s="10">
        <v>36</v>
      </c>
      <c r="J25" s="59">
        <v>2</v>
      </c>
      <c r="K25" s="15">
        <v>8</v>
      </c>
      <c r="L25" s="50">
        <v>13</v>
      </c>
      <c r="M25" s="74">
        <v>17</v>
      </c>
      <c r="N25" s="15">
        <v>4</v>
      </c>
      <c r="O25" s="15">
        <v>2</v>
      </c>
      <c r="P25" s="15">
        <v>0</v>
      </c>
      <c r="Q25" s="15">
        <v>2</v>
      </c>
      <c r="R25" s="15">
        <v>2</v>
      </c>
      <c r="S25" s="16">
        <v>0</v>
      </c>
      <c r="T25" s="59">
        <v>90</v>
      </c>
      <c r="U25" s="15">
        <v>3</v>
      </c>
      <c r="V25" s="15">
        <v>0</v>
      </c>
      <c r="W25" s="15">
        <v>5</v>
      </c>
      <c r="X25" s="15">
        <v>3</v>
      </c>
      <c r="Y25" s="50">
        <v>0</v>
      </c>
      <c r="Z25" s="74">
        <v>0</v>
      </c>
      <c r="AA25" s="15">
        <v>6</v>
      </c>
      <c r="AB25" s="15">
        <v>0</v>
      </c>
      <c r="AC25" s="15">
        <v>4</v>
      </c>
      <c r="AD25" s="15">
        <v>1</v>
      </c>
      <c r="AE25" s="16">
        <v>0</v>
      </c>
      <c r="AF25" s="59">
        <v>0</v>
      </c>
      <c r="AG25" s="15">
        <v>0</v>
      </c>
      <c r="AH25" s="15">
        <v>0</v>
      </c>
      <c r="AI25" s="15">
        <v>2</v>
      </c>
      <c r="AJ25" s="15">
        <v>0</v>
      </c>
      <c r="AK25" s="15">
        <v>2</v>
      </c>
      <c r="AL25" s="50">
        <v>5</v>
      </c>
      <c r="AM25" s="74">
        <v>245</v>
      </c>
      <c r="AN25" s="15">
        <v>0</v>
      </c>
      <c r="AO25" s="15">
        <v>8</v>
      </c>
      <c r="AP25" s="15">
        <v>3</v>
      </c>
      <c r="AQ25" s="15">
        <v>8</v>
      </c>
      <c r="AR25" s="16">
        <v>37</v>
      </c>
      <c r="AS25" s="74">
        <v>564</v>
      </c>
      <c r="AT25" s="15">
        <v>2</v>
      </c>
      <c r="AU25" s="15">
        <v>13</v>
      </c>
      <c r="AV25" s="15">
        <v>4</v>
      </c>
      <c r="AW25" s="15">
        <v>12</v>
      </c>
      <c r="AX25" s="16">
        <v>57</v>
      </c>
      <c r="AY25" s="59">
        <v>0</v>
      </c>
      <c r="AZ25" s="15">
        <v>0</v>
      </c>
      <c r="BA25" s="15">
        <v>0</v>
      </c>
      <c r="BB25" s="15">
        <v>2</v>
      </c>
      <c r="BC25" s="15">
        <v>0</v>
      </c>
      <c r="BD25" s="15">
        <v>2</v>
      </c>
      <c r="BE25" s="50">
        <v>5</v>
      </c>
      <c r="BF25" s="74">
        <v>245</v>
      </c>
      <c r="BG25" s="15">
        <v>0</v>
      </c>
      <c r="BH25" s="15">
        <v>8</v>
      </c>
      <c r="BI25" s="15">
        <v>3</v>
      </c>
      <c r="BJ25" s="15">
        <v>8</v>
      </c>
      <c r="BK25" s="16">
        <v>37</v>
      </c>
      <c r="BL25" s="74">
        <v>564</v>
      </c>
      <c r="BM25" s="15">
        <v>2</v>
      </c>
      <c r="BN25" s="15">
        <v>13</v>
      </c>
      <c r="BO25" s="15">
        <v>4</v>
      </c>
      <c r="BP25" s="15">
        <v>12</v>
      </c>
      <c r="BQ25" s="50">
        <v>57</v>
      </c>
      <c r="BR25" s="2">
        <f>+AF25</f>
        <v>0</v>
      </c>
      <c r="BS25" s="2"/>
      <c r="BT25" s="2">
        <f>+AT25+AN25+AH25</f>
        <v>2</v>
      </c>
      <c r="BU25" s="2">
        <f t="shared" si="38"/>
        <v>23</v>
      </c>
      <c r="BV25" s="2">
        <f>+AV25+AP25+AJ25</f>
        <v>7</v>
      </c>
      <c r="BW25" s="2">
        <f t="shared" si="27"/>
        <v>22</v>
      </c>
      <c r="BX25" s="46">
        <f t="shared" si="18"/>
        <v>99</v>
      </c>
      <c r="BY25" s="46">
        <f t="shared" si="28"/>
        <v>245</v>
      </c>
      <c r="BZ25" s="46">
        <f t="shared" si="20"/>
        <v>564</v>
      </c>
      <c r="CA25" s="36">
        <f>SUM(BR25:BZ25)</f>
        <v>962</v>
      </c>
    </row>
    <row r="26" spans="2:79" x14ac:dyDescent="0.25">
      <c r="B26" s="433"/>
      <c r="C26" s="11" t="s">
        <v>25</v>
      </c>
      <c r="D26" s="289" t="s">
        <v>115</v>
      </c>
      <c r="E26" s="285" t="s">
        <v>120</v>
      </c>
      <c r="F26" s="12">
        <v>21</v>
      </c>
      <c r="G26" s="12">
        <v>129</v>
      </c>
      <c r="H26" s="122">
        <v>0</v>
      </c>
      <c r="I26" s="10">
        <v>4</v>
      </c>
      <c r="J26" s="60">
        <v>1</v>
      </c>
      <c r="K26" s="13">
        <v>4</v>
      </c>
      <c r="L26" s="51">
        <v>0</v>
      </c>
      <c r="M26" s="73">
        <v>7</v>
      </c>
      <c r="N26" s="13">
        <v>2</v>
      </c>
      <c r="O26" s="13">
        <v>0</v>
      </c>
      <c r="P26" s="13">
        <v>0</v>
      </c>
      <c r="Q26" s="13">
        <v>1</v>
      </c>
      <c r="R26" s="13">
        <v>0</v>
      </c>
      <c r="S26" s="21">
        <v>0</v>
      </c>
      <c r="T26" s="60">
        <v>0</v>
      </c>
      <c r="U26" s="13">
        <v>0</v>
      </c>
      <c r="V26" s="13">
        <v>0</v>
      </c>
      <c r="W26" s="13">
        <v>4</v>
      </c>
      <c r="X26" s="13">
        <v>0</v>
      </c>
      <c r="Y26" s="51">
        <v>0</v>
      </c>
      <c r="Z26" s="80"/>
      <c r="AA26" s="44"/>
      <c r="AB26" s="44"/>
      <c r="AC26" s="44"/>
      <c r="AD26" s="44"/>
      <c r="AE26" s="81"/>
      <c r="AF26" s="60">
        <v>0</v>
      </c>
      <c r="AG26" s="13">
        <v>0</v>
      </c>
      <c r="AH26" s="13">
        <v>1</v>
      </c>
      <c r="AI26" s="13">
        <v>1</v>
      </c>
      <c r="AJ26" s="13">
        <v>0</v>
      </c>
      <c r="AK26" s="13">
        <v>2</v>
      </c>
      <c r="AL26" s="51">
        <v>3</v>
      </c>
      <c r="AM26" s="73">
        <v>99</v>
      </c>
      <c r="AN26" s="13">
        <v>0</v>
      </c>
      <c r="AO26" s="13">
        <v>4</v>
      </c>
      <c r="AP26" s="13">
        <v>0</v>
      </c>
      <c r="AQ26" s="13">
        <v>4</v>
      </c>
      <c r="AR26" s="21">
        <v>13</v>
      </c>
      <c r="AS26" s="73">
        <v>0</v>
      </c>
      <c r="AT26" s="13">
        <v>0</v>
      </c>
      <c r="AU26" s="13">
        <v>0</v>
      </c>
      <c r="AV26" s="13">
        <v>0</v>
      </c>
      <c r="AW26" s="13">
        <v>0</v>
      </c>
      <c r="AX26" s="21">
        <v>0</v>
      </c>
      <c r="AY26" s="60">
        <v>0</v>
      </c>
      <c r="AZ26" s="13">
        <v>0</v>
      </c>
      <c r="BA26" s="13">
        <v>1</v>
      </c>
      <c r="BB26" s="13">
        <v>1</v>
      </c>
      <c r="BC26" s="13">
        <v>0</v>
      </c>
      <c r="BD26" s="13">
        <v>2</v>
      </c>
      <c r="BE26" s="51">
        <v>3</v>
      </c>
      <c r="BF26" s="73">
        <v>99</v>
      </c>
      <c r="BG26" s="13">
        <v>0</v>
      </c>
      <c r="BH26" s="13">
        <v>4</v>
      </c>
      <c r="BI26" s="13">
        <v>0</v>
      </c>
      <c r="BJ26" s="13">
        <v>4</v>
      </c>
      <c r="BK26" s="21">
        <v>13</v>
      </c>
      <c r="BL26" s="73">
        <v>0</v>
      </c>
      <c r="BM26" s="13">
        <v>0</v>
      </c>
      <c r="BN26" s="13">
        <v>0</v>
      </c>
      <c r="BO26" s="13">
        <v>0</v>
      </c>
      <c r="BP26" s="13">
        <v>0</v>
      </c>
      <c r="BQ26" s="51">
        <v>0</v>
      </c>
      <c r="BR26" s="2"/>
      <c r="BS26" s="2"/>
      <c r="BT26" s="2">
        <f>+AT26+AN26+AH26</f>
        <v>1</v>
      </c>
      <c r="BU26" s="2">
        <f t="shared" si="38"/>
        <v>5</v>
      </c>
      <c r="BV26" s="2"/>
      <c r="BW26" s="2">
        <f t="shared" si="27"/>
        <v>6</v>
      </c>
      <c r="BX26" s="46">
        <f t="shared" si="18"/>
        <v>16</v>
      </c>
      <c r="BY26" s="46">
        <f t="shared" si="28"/>
        <v>99</v>
      </c>
      <c r="BZ26" s="46">
        <f t="shared" si="20"/>
        <v>0</v>
      </c>
      <c r="CA26" s="36">
        <f>SUM(BR26:BZ26)</f>
        <v>127</v>
      </c>
    </row>
    <row r="27" spans="2:79" s="222" customFormat="1" ht="15.75" thickBot="1" x14ac:dyDescent="0.3">
      <c r="B27" s="234"/>
      <c r="C27" s="235"/>
      <c r="D27" s="235"/>
      <c r="E27" s="285"/>
      <c r="F27" s="236"/>
      <c r="G27" s="236"/>
      <c r="H27" s="237"/>
      <c r="I27" s="227"/>
      <c r="J27" s="238"/>
      <c r="K27" s="239"/>
      <c r="L27" s="240"/>
      <c r="M27" s="241"/>
      <c r="N27" s="239"/>
      <c r="O27" s="239"/>
      <c r="P27" s="239"/>
      <c r="Q27" s="239"/>
      <c r="R27" s="239"/>
      <c r="S27" s="242"/>
      <c r="T27" s="238"/>
      <c r="U27" s="239"/>
      <c r="V27" s="239"/>
      <c r="W27" s="239"/>
      <c r="X27" s="239"/>
      <c r="Y27" s="240"/>
      <c r="Z27" s="241"/>
      <c r="AA27" s="239"/>
      <c r="AB27" s="239"/>
      <c r="AC27" s="239"/>
      <c r="AD27" s="239"/>
      <c r="AE27" s="242"/>
      <c r="AF27" s="238"/>
      <c r="AG27" s="239"/>
      <c r="AH27" s="239"/>
      <c r="AI27" s="239"/>
      <c r="AJ27" s="239"/>
      <c r="AK27" s="239"/>
      <c r="AL27" s="240"/>
      <c r="AM27" s="241"/>
      <c r="AN27" s="239"/>
      <c r="AO27" s="239"/>
      <c r="AP27" s="239"/>
      <c r="AQ27" s="239"/>
      <c r="AR27" s="242"/>
      <c r="AS27" s="241"/>
      <c r="AT27" s="239"/>
      <c r="AU27" s="239"/>
      <c r="AV27" s="239"/>
      <c r="AW27" s="239"/>
      <c r="AX27" s="242"/>
      <c r="AY27" s="238"/>
      <c r="AZ27" s="239"/>
      <c r="BA27" s="239"/>
      <c r="BB27" s="239"/>
      <c r="BC27" s="239"/>
      <c r="BD27" s="239"/>
      <c r="BE27" s="240"/>
      <c r="BF27" s="241"/>
      <c r="BG27" s="239"/>
      <c r="BH27" s="239"/>
      <c r="BI27" s="239"/>
      <c r="BJ27" s="239"/>
      <c r="BK27" s="242"/>
      <c r="BL27" s="241"/>
      <c r="BM27" s="239"/>
      <c r="BN27" s="239"/>
      <c r="BO27" s="239"/>
      <c r="BP27" s="239"/>
      <c r="BQ27" s="240"/>
      <c r="BR27" s="248"/>
      <c r="BS27" s="248"/>
      <c r="BT27" s="248">
        <f>SUM(BT25:BT26)</f>
        <v>3</v>
      </c>
      <c r="BU27" s="248">
        <f t="shared" ref="BU27:CA27" si="41">SUM(BU25:BU26)</f>
        <v>28</v>
      </c>
      <c r="BV27" s="248">
        <f t="shared" si="41"/>
        <v>7</v>
      </c>
      <c r="BW27" s="248">
        <f t="shared" si="41"/>
        <v>28</v>
      </c>
      <c r="BX27" s="249">
        <f t="shared" si="41"/>
        <v>115</v>
      </c>
      <c r="BY27" s="249">
        <f t="shared" si="41"/>
        <v>344</v>
      </c>
      <c r="BZ27" s="249">
        <f t="shared" si="41"/>
        <v>564</v>
      </c>
      <c r="CA27" s="248">
        <f t="shared" si="41"/>
        <v>1089</v>
      </c>
    </row>
    <row r="28" spans="2:79" x14ac:dyDescent="0.25">
      <c r="B28" s="432" t="s">
        <v>8</v>
      </c>
      <c r="C28" s="14" t="s">
        <v>11</v>
      </c>
      <c r="D28" s="289" t="s">
        <v>116</v>
      </c>
      <c r="E28" s="285" t="s">
        <v>109</v>
      </c>
      <c r="F28" s="27">
        <v>80</v>
      </c>
      <c r="G28" s="27">
        <v>441</v>
      </c>
      <c r="H28" s="120">
        <v>210</v>
      </c>
      <c r="I28" s="10">
        <v>15</v>
      </c>
      <c r="J28" s="59">
        <v>2</v>
      </c>
      <c r="K28" s="15">
        <v>12</v>
      </c>
      <c r="L28" s="50">
        <v>6</v>
      </c>
      <c r="M28" s="74">
        <v>30</v>
      </c>
      <c r="N28" s="15">
        <v>0</v>
      </c>
      <c r="O28" s="15">
        <v>2</v>
      </c>
      <c r="P28" s="15">
        <v>0</v>
      </c>
      <c r="Q28" s="15">
        <v>2</v>
      </c>
      <c r="R28" s="15">
        <v>0</v>
      </c>
      <c r="S28" s="16">
        <v>0</v>
      </c>
      <c r="T28" s="59">
        <v>100</v>
      </c>
      <c r="U28" s="15">
        <v>8</v>
      </c>
      <c r="V28" s="15">
        <v>1</v>
      </c>
      <c r="W28" s="15">
        <v>12</v>
      </c>
      <c r="X28" s="15">
        <v>8</v>
      </c>
      <c r="Y28" s="50">
        <v>0</v>
      </c>
      <c r="Z28" s="74">
        <v>0</v>
      </c>
      <c r="AA28" s="15">
        <v>0</v>
      </c>
      <c r="AB28" s="15">
        <v>0</v>
      </c>
      <c r="AC28" s="15">
        <v>6</v>
      </c>
      <c r="AD28" s="15">
        <v>0</v>
      </c>
      <c r="AE28" s="16">
        <v>0</v>
      </c>
      <c r="AF28" s="59">
        <v>0</v>
      </c>
      <c r="AG28" s="15">
        <v>4</v>
      </c>
      <c r="AH28" s="15">
        <v>0</v>
      </c>
      <c r="AI28" s="15">
        <v>2</v>
      </c>
      <c r="AJ28" s="15">
        <v>0</v>
      </c>
      <c r="AK28" s="15">
        <v>4</v>
      </c>
      <c r="AL28" s="50">
        <v>8</v>
      </c>
      <c r="AM28" s="74">
        <v>311</v>
      </c>
      <c r="AN28" s="15">
        <v>0</v>
      </c>
      <c r="AO28" s="15">
        <v>11</v>
      </c>
      <c r="AP28" s="15">
        <v>0</v>
      </c>
      <c r="AQ28" s="15">
        <v>4</v>
      </c>
      <c r="AR28" s="16">
        <v>45</v>
      </c>
      <c r="AS28" s="74">
        <v>210</v>
      </c>
      <c r="AT28" s="15">
        <v>12</v>
      </c>
      <c r="AU28" s="15">
        <v>12</v>
      </c>
      <c r="AV28" s="15">
        <v>1</v>
      </c>
      <c r="AW28" s="15">
        <v>12</v>
      </c>
      <c r="AX28" s="16">
        <v>21</v>
      </c>
      <c r="AY28" s="59">
        <v>0</v>
      </c>
      <c r="AZ28" s="15">
        <v>4</v>
      </c>
      <c r="BA28" s="15">
        <v>0</v>
      </c>
      <c r="BB28" s="15">
        <v>2</v>
      </c>
      <c r="BC28" s="15">
        <v>0</v>
      </c>
      <c r="BD28" s="15">
        <v>4</v>
      </c>
      <c r="BE28" s="50">
        <v>8</v>
      </c>
      <c r="BF28" s="74">
        <v>311</v>
      </c>
      <c r="BG28" s="15">
        <v>0</v>
      </c>
      <c r="BH28" s="15">
        <v>11</v>
      </c>
      <c r="BI28" s="15">
        <v>0</v>
      </c>
      <c r="BJ28" s="15">
        <v>4</v>
      </c>
      <c r="BK28" s="16">
        <v>45</v>
      </c>
      <c r="BL28" s="74">
        <v>210</v>
      </c>
      <c r="BM28" s="15">
        <v>12</v>
      </c>
      <c r="BN28" s="15">
        <v>12</v>
      </c>
      <c r="BO28" s="15">
        <v>1</v>
      </c>
      <c r="BP28" s="15">
        <v>12</v>
      </c>
      <c r="BQ28" s="50">
        <v>21</v>
      </c>
      <c r="BR28" s="2">
        <f>+AF28</f>
        <v>0</v>
      </c>
      <c r="BS28" s="2">
        <f>+AG28</f>
        <v>4</v>
      </c>
      <c r="BT28" s="2">
        <f>+AT28</f>
        <v>12</v>
      </c>
      <c r="BU28" s="2">
        <f>+AU28+AO28+AI28</f>
        <v>25</v>
      </c>
      <c r="BV28" s="2">
        <f>+AV28+AP28+AJ28</f>
        <v>1</v>
      </c>
      <c r="BW28" s="2">
        <f t="shared" si="27"/>
        <v>20</v>
      </c>
      <c r="BX28" s="46">
        <f t="shared" si="18"/>
        <v>74</v>
      </c>
      <c r="BY28" s="46">
        <f t="shared" si="28"/>
        <v>311</v>
      </c>
      <c r="BZ28" s="46">
        <f t="shared" si="20"/>
        <v>210</v>
      </c>
      <c r="CA28" s="36">
        <f>SUM(BR28:BZ28)</f>
        <v>657</v>
      </c>
    </row>
    <row r="29" spans="2:79" x14ac:dyDescent="0.25">
      <c r="B29" s="426"/>
      <c r="C29" s="8" t="s">
        <v>26</v>
      </c>
      <c r="D29" s="289" t="s">
        <v>116</v>
      </c>
      <c r="E29" s="287" t="s">
        <v>109</v>
      </c>
      <c r="F29" s="10">
        <v>0</v>
      </c>
      <c r="G29" s="10">
        <v>0</v>
      </c>
      <c r="H29" s="121">
        <v>333</v>
      </c>
      <c r="I29" s="10">
        <v>24</v>
      </c>
      <c r="J29" s="55">
        <v>0</v>
      </c>
      <c r="K29" s="2">
        <v>0</v>
      </c>
      <c r="L29" s="46">
        <v>10</v>
      </c>
      <c r="M29" s="64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17">
        <v>0</v>
      </c>
      <c r="T29" s="55">
        <v>0</v>
      </c>
      <c r="U29" s="2">
        <v>0</v>
      </c>
      <c r="V29" s="2">
        <v>0</v>
      </c>
      <c r="W29" s="2">
        <v>0</v>
      </c>
      <c r="X29" s="2">
        <v>0</v>
      </c>
      <c r="Y29" s="46">
        <v>0</v>
      </c>
      <c r="Z29" s="64">
        <v>0</v>
      </c>
      <c r="AA29" s="2">
        <v>10</v>
      </c>
      <c r="AB29" s="2">
        <v>1</v>
      </c>
      <c r="AC29" s="2">
        <v>10</v>
      </c>
      <c r="AD29" s="2">
        <v>0</v>
      </c>
      <c r="AE29" s="17">
        <v>0</v>
      </c>
      <c r="AF29" s="54"/>
      <c r="AG29" s="39"/>
      <c r="AH29" s="39"/>
      <c r="AI29" s="39"/>
      <c r="AJ29" s="39"/>
      <c r="AK29" s="39"/>
      <c r="AL29" s="78"/>
      <c r="AM29" s="62"/>
      <c r="AN29" s="39"/>
      <c r="AO29" s="39"/>
      <c r="AP29" s="39"/>
      <c r="AQ29" s="39"/>
      <c r="AR29" s="63"/>
      <c r="AS29" s="64">
        <v>333</v>
      </c>
      <c r="AT29" s="2">
        <v>0</v>
      </c>
      <c r="AU29" s="2">
        <v>9</v>
      </c>
      <c r="AV29" s="2">
        <v>0</v>
      </c>
      <c r="AW29" s="2">
        <v>10</v>
      </c>
      <c r="AX29" s="17">
        <v>34</v>
      </c>
      <c r="AY29" s="54"/>
      <c r="AZ29" s="39"/>
      <c r="BA29" s="39"/>
      <c r="BB29" s="39"/>
      <c r="BC29" s="39"/>
      <c r="BD29" s="39"/>
      <c r="BE29" s="78"/>
      <c r="BF29" s="62"/>
      <c r="BG29" s="39"/>
      <c r="BH29" s="39"/>
      <c r="BI29" s="39"/>
      <c r="BJ29" s="39"/>
      <c r="BK29" s="63"/>
      <c r="BL29" s="64">
        <v>333</v>
      </c>
      <c r="BM29" s="2">
        <v>0</v>
      </c>
      <c r="BN29" s="2">
        <v>9</v>
      </c>
      <c r="BO29" s="2">
        <v>0</v>
      </c>
      <c r="BP29" s="2">
        <v>10</v>
      </c>
      <c r="BQ29" s="46">
        <v>34</v>
      </c>
      <c r="BR29" s="2"/>
      <c r="BS29" s="2"/>
      <c r="BT29" s="2"/>
      <c r="BU29" s="2">
        <f t="shared" ref="BU29:BU31" si="42">+AU29+AO29+AI29</f>
        <v>9</v>
      </c>
      <c r="BV29" s="2">
        <f t="shared" ref="BV29:BV31" si="43">+AV29+AP29+AJ29</f>
        <v>0</v>
      </c>
      <c r="BW29" s="2">
        <f t="shared" si="27"/>
        <v>10</v>
      </c>
      <c r="BX29" s="46">
        <f t="shared" si="18"/>
        <v>34</v>
      </c>
      <c r="BY29" s="46">
        <f t="shared" si="28"/>
        <v>0</v>
      </c>
      <c r="BZ29" s="46">
        <f t="shared" si="20"/>
        <v>333</v>
      </c>
      <c r="CA29" s="36">
        <f t="shared" ref="CA29:CA31" si="44">SUM(BR29:BZ29)</f>
        <v>386</v>
      </c>
    </row>
    <row r="30" spans="2:79" x14ac:dyDescent="0.25">
      <c r="B30" s="426"/>
      <c r="C30" s="8" t="s">
        <v>27</v>
      </c>
      <c r="D30" s="289" t="s">
        <v>116</v>
      </c>
      <c r="E30" s="285" t="s">
        <v>109</v>
      </c>
      <c r="F30" s="10">
        <v>3</v>
      </c>
      <c r="G30" s="10">
        <v>9</v>
      </c>
      <c r="H30" s="121">
        <v>0</v>
      </c>
      <c r="I30" s="10">
        <v>2</v>
      </c>
      <c r="J30" s="55">
        <v>0</v>
      </c>
      <c r="K30" s="2">
        <v>1</v>
      </c>
      <c r="L30" s="46">
        <v>0</v>
      </c>
      <c r="M30" s="64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17">
        <v>0</v>
      </c>
      <c r="T30" s="55">
        <v>0</v>
      </c>
      <c r="U30" s="2">
        <v>1</v>
      </c>
      <c r="V30" s="2">
        <v>0</v>
      </c>
      <c r="W30" s="2">
        <v>1</v>
      </c>
      <c r="X30" s="2">
        <v>0</v>
      </c>
      <c r="Y30" s="46">
        <v>0</v>
      </c>
      <c r="Z30" s="64">
        <v>0</v>
      </c>
      <c r="AA30" s="2">
        <v>0</v>
      </c>
      <c r="AB30" s="2">
        <v>0</v>
      </c>
      <c r="AC30" s="2">
        <v>0</v>
      </c>
      <c r="AD30" s="2">
        <v>0</v>
      </c>
      <c r="AE30" s="17">
        <v>0</v>
      </c>
      <c r="AF30" s="55">
        <v>1</v>
      </c>
      <c r="AG30" s="2">
        <v>2</v>
      </c>
      <c r="AH30" s="2">
        <v>0</v>
      </c>
      <c r="AI30" s="2">
        <v>0</v>
      </c>
      <c r="AJ30" s="2">
        <v>0</v>
      </c>
      <c r="AK30" s="2">
        <v>0</v>
      </c>
      <c r="AL30" s="46">
        <v>0</v>
      </c>
      <c r="AM30" s="64">
        <v>9</v>
      </c>
      <c r="AN30" s="2">
        <v>0</v>
      </c>
      <c r="AO30" s="2">
        <v>1</v>
      </c>
      <c r="AP30" s="2">
        <v>0</v>
      </c>
      <c r="AQ30" s="2">
        <v>1</v>
      </c>
      <c r="AR30" s="17">
        <v>2</v>
      </c>
      <c r="AS30" s="64">
        <v>0</v>
      </c>
      <c r="AT30" s="2">
        <v>0</v>
      </c>
      <c r="AU30" s="2">
        <v>0</v>
      </c>
      <c r="AV30" s="2">
        <v>0</v>
      </c>
      <c r="AW30" s="2">
        <v>0</v>
      </c>
      <c r="AX30" s="17">
        <v>0</v>
      </c>
      <c r="AY30" s="55">
        <v>1</v>
      </c>
      <c r="AZ30" s="2">
        <v>2</v>
      </c>
      <c r="BA30" s="2">
        <v>0</v>
      </c>
      <c r="BB30" s="2">
        <v>0</v>
      </c>
      <c r="BC30" s="2">
        <v>0</v>
      </c>
      <c r="BD30" s="2">
        <v>0</v>
      </c>
      <c r="BE30" s="46">
        <v>0</v>
      </c>
      <c r="BF30" s="64">
        <v>9</v>
      </c>
      <c r="BG30" s="2">
        <v>0</v>
      </c>
      <c r="BH30" s="2">
        <v>1</v>
      </c>
      <c r="BI30" s="2">
        <v>0</v>
      </c>
      <c r="BJ30" s="2">
        <v>1</v>
      </c>
      <c r="BK30" s="17">
        <v>2</v>
      </c>
      <c r="BL30" s="64">
        <v>0</v>
      </c>
      <c r="BM30" s="2">
        <v>0</v>
      </c>
      <c r="BN30" s="2">
        <v>0</v>
      </c>
      <c r="BO30" s="2">
        <v>0</v>
      </c>
      <c r="BP30" s="2">
        <v>0</v>
      </c>
      <c r="BQ30" s="46">
        <v>0</v>
      </c>
      <c r="BR30" s="2">
        <f>+AF30</f>
        <v>1</v>
      </c>
      <c r="BS30" s="2">
        <f>+AG30</f>
        <v>2</v>
      </c>
      <c r="BT30" s="2"/>
      <c r="BU30" s="2">
        <f t="shared" si="42"/>
        <v>1</v>
      </c>
      <c r="BV30" s="2">
        <f t="shared" si="43"/>
        <v>0</v>
      </c>
      <c r="BW30" s="2">
        <f t="shared" si="27"/>
        <v>1</v>
      </c>
      <c r="BX30" s="46">
        <f t="shared" si="18"/>
        <v>2</v>
      </c>
      <c r="BY30" s="46">
        <f t="shared" si="28"/>
        <v>9</v>
      </c>
      <c r="BZ30" s="46">
        <f t="shared" si="20"/>
        <v>0</v>
      </c>
      <c r="CA30" s="36">
        <f t="shared" si="44"/>
        <v>16</v>
      </c>
    </row>
    <row r="31" spans="2:79" x14ac:dyDescent="0.25">
      <c r="B31" s="433"/>
      <c r="C31" s="11" t="s">
        <v>28</v>
      </c>
      <c r="D31" s="289" t="s">
        <v>116</v>
      </c>
      <c r="E31" s="285" t="s">
        <v>109</v>
      </c>
      <c r="F31" s="12">
        <v>1</v>
      </c>
      <c r="G31" s="12">
        <v>9</v>
      </c>
      <c r="H31" s="122">
        <v>0</v>
      </c>
      <c r="I31" s="10">
        <v>2</v>
      </c>
      <c r="J31" s="60">
        <v>0</v>
      </c>
      <c r="K31" s="13">
        <v>1</v>
      </c>
      <c r="L31" s="51">
        <v>0</v>
      </c>
      <c r="M31" s="7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21">
        <v>0</v>
      </c>
      <c r="T31" s="60">
        <v>0</v>
      </c>
      <c r="U31" s="13">
        <v>1</v>
      </c>
      <c r="V31" s="13">
        <v>0</v>
      </c>
      <c r="W31" s="13">
        <v>1</v>
      </c>
      <c r="X31" s="13">
        <v>0</v>
      </c>
      <c r="Y31" s="51">
        <v>0</v>
      </c>
      <c r="Z31" s="80"/>
      <c r="AA31" s="44"/>
      <c r="AB31" s="44"/>
      <c r="AC31" s="44"/>
      <c r="AD31" s="44"/>
      <c r="AE31" s="81"/>
      <c r="AF31" s="60">
        <v>1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51">
        <v>0</v>
      </c>
      <c r="AM31" s="73">
        <v>9</v>
      </c>
      <c r="AN31" s="13">
        <v>0</v>
      </c>
      <c r="AO31" s="13">
        <v>1</v>
      </c>
      <c r="AP31" s="13">
        <v>0</v>
      </c>
      <c r="AQ31" s="13">
        <v>1</v>
      </c>
      <c r="AR31" s="21">
        <v>1</v>
      </c>
      <c r="AS31" s="80"/>
      <c r="AT31" s="44"/>
      <c r="AU31" s="44"/>
      <c r="AV31" s="44"/>
      <c r="AW31" s="44"/>
      <c r="AX31" s="81"/>
      <c r="AY31" s="60">
        <v>1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51">
        <v>0</v>
      </c>
      <c r="BF31" s="73">
        <v>9</v>
      </c>
      <c r="BG31" s="13">
        <v>0</v>
      </c>
      <c r="BH31" s="13">
        <v>1</v>
      </c>
      <c r="BI31" s="13">
        <v>0</v>
      </c>
      <c r="BJ31" s="13">
        <v>1</v>
      </c>
      <c r="BK31" s="21">
        <v>1</v>
      </c>
      <c r="BL31" s="80"/>
      <c r="BM31" s="44"/>
      <c r="BN31" s="44"/>
      <c r="BO31" s="44"/>
      <c r="BP31" s="44"/>
      <c r="BQ31" s="95"/>
      <c r="BR31" s="2">
        <f>+AF31</f>
        <v>1</v>
      </c>
      <c r="BS31" s="2"/>
      <c r="BT31" s="2"/>
      <c r="BU31" s="2">
        <f t="shared" si="42"/>
        <v>1</v>
      </c>
      <c r="BV31" s="2">
        <f t="shared" si="43"/>
        <v>0</v>
      </c>
      <c r="BW31" s="2">
        <f t="shared" si="27"/>
        <v>1</v>
      </c>
      <c r="BX31" s="46">
        <f t="shared" si="18"/>
        <v>1</v>
      </c>
      <c r="BY31" s="46">
        <f t="shared" si="28"/>
        <v>9</v>
      </c>
      <c r="BZ31" s="46">
        <f t="shared" si="20"/>
        <v>0</v>
      </c>
      <c r="CA31" s="36">
        <f t="shared" si="44"/>
        <v>13</v>
      </c>
    </row>
    <row r="32" spans="2:79" s="222" customFormat="1" ht="15.75" thickBot="1" x14ac:dyDescent="0.3">
      <c r="B32" s="234"/>
      <c r="C32" s="235"/>
      <c r="D32" s="235"/>
      <c r="E32" s="285"/>
      <c r="F32" s="236"/>
      <c r="G32" s="236"/>
      <c r="H32" s="237"/>
      <c r="I32" s="227"/>
      <c r="J32" s="238"/>
      <c r="K32" s="239"/>
      <c r="L32" s="240"/>
      <c r="M32" s="241"/>
      <c r="N32" s="239"/>
      <c r="O32" s="239"/>
      <c r="P32" s="239"/>
      <c r="Q32" s="239"/>
      <c r="R32" s="239"/>
      <c r="S32" s="242"/>
      <c r="T32" s="238"/>
      <c r="U32" s="239"/>
      <c r="V32" s="239"/>
      <c r="W32" s="239"/>
      <c r="X32" s="239"/>
      <c r="Y32" s="240"/>
      <c r="Z32" s="241"/>
      <c r="AA32" s="239"/>
      <c r="AB32" s="239"/>
      <c r="AC32" s="239"/>
      <c r="AD32" s="239"/>
      <c r="AE32" s="242"/>
      <c r="AF32" s="238"/>
      <c r="AG32" s="239"/>
      <c r="AH32" s="239"/>
      <c r="AI32" s="239"/>
      <c r="AJ32" s="239"/>
      <c r="AK32" s="239"/>
      <c r="AL32" s="240"/>
      <c r="AM32" s="241"/>
      <c r="AN32" s="239"/>
      <c r="AO32" s="239"/>
      <c r="AP32" s="239"/>
      <c r="AQ32" s="239"/>
      <c r="AR32" s="242"/>
      <c r="AS32" s="241"/>
      <c r="AT32" s="239"/>
      <c r="AU32" s="239"/>
      <c r="AV32" s="239"/>
      <c r="AW32" s="239"/>
      <c r="AX32" s="242"/>
      <c r="AY32" s="238"/>
      <c r="AZ32" s="239"/>
      <c r="BA32" s="239"/>
      <c r="BB32" s="239"/>
      <c r="BC32" s="239"/>
      <c r="BD32" s="239"/>
      <c r="BE32" s="240"/>
      <c r="BF32" s="241"/>
      <c r="BG32" s="239"/>
      <c r="BH32" s="239"/>
      <c r="BI32" s="239"/>
      <c r="BJ32" s="239"/>
      <c r="BK32" s="242"/>
      <c r="BL32" s="241"/>
      <c r="BM32" s="239"/>
      <c r="BN32" s="239"/>
      <c r="BO32" s="239"/>
      <c r="BP32" s="239"/>
      <c r="BQ32" s="240"/>
      <c r="BR32" s="248">
        <f>SUM(BR30:BR31)</f>
        <v>2</v>
      </c>
      <c r="BS32" s="248">
        <f>SUM(BS28:BS31)</f>
        <v>6</v>
      </c>
      <c r="BT32" s="248">
        <f>SUM(BT28:BT31)</f>
        <v>12</v>
      </c>
      <c r="BU32" s="248">
        <f t="shared" ref="BU32:BZ32" si="45">SUM(BU28:BU31)</f>
        <v>36</v>
      </c>
      <c r="BV32" s="248">
        <f t="shared" si="45"/>
        <v>1</v>
      </c>
      <c r="BW32" s="248">
        <f t="shared" si="45"/>
        <v>32</v>
      </c>
      <c r="BX32" s="248">
        <f t="shared" si="45"/>
        <v>111</v>
      </c>
      <c r="BY32" s="249">
        <f t="shared" si="45"/>
        <v>329</v>
      </c>
      <c r="BZ32" s="249">
        <f t="shared" si="45"/>
        <v>543</v>
      </c>
      <c r="CA32" s="248">
        <f>SUM(CA28:CA31)</f>
        <v>1072</v>
      </c>
    </row>
    <row r="33" spans="2:79" x14ac:dyDescent="0.25">
      <c r="B33" s="432" t="s">
        <v>9</v>
      </c>
      <c r="C33" s="14" t="s">
        <v>29</v>
      </c>
      <c r="D33" s="290" t="s">
        <v>117</v>
      </c>
      <c r="E33" s="285" t="s">
        <v>110</v>
      </c>
      <c r="F33" s="27">
        <v>6</v>
      </c>
      <c r="G33" s="27">
        <v>82</v>
      </c>
      <c r="H33" s="120">
        <v>172</v>
      </c>
      <c r="I33" s="10">
        <v>9</v>
      </c>
      <c r="J33" s="59">
        <v>1</v>
      </c>
      <c r="K33" s="15">
        <v>5</v>
      </c>
      <c r="L33" s="50">
        <v>6</v>
      </c>
      <c r="M33" s="74">
        <v>2</v>
      </c>
      <c r="N33" s="15">
        <v>0</v>
      </c>
      <c r="O33" s="15">
        <v>0</v>
      </c>
      <c r="P33" s="15">
        <v>1</v>
      </c>
      <c r="Q33" s="15">
        <v>1</v>
      </c>
      <c r="R33" s="15">
        <v>0</v>
      </c>
      <c r="S33" s="16">
        <v>0</v>
      </c>
      <c r="T33" s="59">
        <v>13</v>
      </c>
      <c r="U33" s="15">
        <v>0</v>
      </c>
      <c r="V33" s="15">
        <v>0</v>
      </c>
      <c r="W33" s="15">
        <v>4</v>
      </c>
      <c r="X33" s="15">
        <v>0</v>
      </c>
      <c r="Y33" s="50">
        <v>0</v>
      </c>
      <c r="Z33" s="74">
        <v>20</v>
      </c>
      <c r="AA33" s="15">
        <v>0</v>
      </c>
      <c r="AB33" s="15">
        <v>1</v>
      </c>
      <c r="AC33" s="15">
        <v>6</v>
      </c>
      <c r="AD33" s="15">
        <v>0</v>
      </c>
      <c r="AE33" s="16">
        <v>0</v>
      </c>
      <c r="AF33" s="59">
        <v>0</v>
      </c>
      <c r="AG33" s="15">
        <v>2</v>
      </c>
      <c r="AH33" s="15">
        <v>1</v>
      </c>
      <c r="AI33" s="15">
        <v>0</v>
      </c>
      <c r="AJ33" s="15">
        <v>0</v>
      </c>
      <c r="AK33" s="15">
        <v>1</v>
      </c>
      <c r="AL33" s="50">
        <v>1</v>
      </c>
      <c r="AM33" s="74">
        <v>49</v>
      </c>
      <c r="AN33" s="15">
        <v>0</v>
      </c>
      <c r="AO33" s="15">
        <v>5</v>
      </c>
      <c r="AP33" s="15">
        <v>0</v>
      </c>
      <c r="AQ33" s="15">
        <v>5</v>
      </c>
      <c r="AR33" s="16">
        <v>9</v>
      </c>
      <c r="AS33" s="74">
        <v>152</v>
      </c>
      <c r="AT33" s="15">
        <v>6</v>
      </c>
      <c r="AU33" s="15">
        <v>5</v>
      </c>
      <c r="AV33" s="15">
        <v>0</v>
      </c>
      <c r="AW33" s="15">
        <v>6</v>
      </c>
      <c r="AX33" s="16">
        <v>18</v>
      </c>
      <c r="AY33" s="59">
        <v>0</v>
      </c>
      <c r="AZ33" s="15">
        <v>2</v>
      </c>
      <c r="BA33" s="15">
        <v>1</v>
      </c>
      <c r="BB33" s="15">
        <v>0</v>
      </c>
      <c r="BC33" s="15">
        <v>0</v>
      </c>
      <c r="BD33" s="15">
        <v>1</v>
      </c>
      <c r="BE33" s="50">
        <v>1</v>
      </c>
      <c r="BF33" s="74">
        <v>49</v>
      </c>
      <c r="BG33" s="15">
        <v>0</v>
      </c>
      <c r="BH33" s="15">
        <v>5</v>
      </c>
      <c r="BI33" s="15">
        <v>0</v>
      </c>
      <c r="BJ33" s="15">
        <v>5</v>
      </c>
      <c r="BK33" s="16">
        <v>9</v>
      </c>
      <c r="BL33" s="74">
        <v>152</v>
      </c>
      <c r="BM33" s="15">
        <v>6</v>
      </c>
      <c r="BN33" s="15">
        <v>5</v>
      </c>
      <c r="BO33" s="15">
        <v>0</v>
      </c>
      <c r="BP33" s="15">
        <v>6</v>
      </c>
      <c r="BQ33" s="50">
        <v>18</v>
      </c>
      <c r="BR33" s="2">
        <f>+AF33</f>
        <v>0</v>
      </c>
      <c r="BS33" s="2">
        <f>+AG33</f>
        <v>2</v>
      </c>
      <c r="BT33" s="2">
        <f>+AT33+AN33+AH33</f>
        <v>7</v>
      </c>
      <c r="BU33" s="2">
        <f>+AO33+AU33+AI33</f>
        <v>10</v>
      </c>
      <c r="BV33" s="2">
        <f>+AV33+AP33+AJ33</f>
        <v>0</v>
      </c>
      <c r="BW33" s="2">
        <f t="shared" si="27"/>
        <v>12</v>
      </c>
      <c r="BX33" s="46">
        <f t="shared" si="18"/>
        <v>28</v>
      </c>
      <c r="BY33" s="46">
        <f t="shared" si="28"/>
        <v>49</v>
      </c>
      <c r="BZ33" s="46">
        <f t="shared" si="20"/>
        <v>152</v>
      </c>
      <c r="CA33" s="36">
        <f>SUM(BR33:BZ33)</f>
        <v>260</v>
      </c>
    </row>
    <row r="34" spans="2:79" s="33" customFormat="1" x14ac:dyDescent="0.25">
      <c r="B34" s="426"/>
      <c r="C34" s="30" t="s">
        <v>30</v>
      </c>
      <c r="D34" s="290" t="s">
        <v>117</v>
      </c>
      <c r="E34" s="285" t="s">
        <v>110</v>
      </c>
      <c r="F34" s="38">
        <v>4</v>
      </c>
      <c r="G34" s="38">
        <v>53</v>
      </c>
      <c r="H34" s="118">
        <v>0</v>
      </c>
      <c r="I34" s="38">
        <v>3</v>
      </c>
      <c r="J34" s="56">
        <v>1</v>
      </c>
      <c r="K34" s="32">
        <v>2</v>
      </c>
      <c r="L34" s="47">
        <v>0</v>
      </c>
      <c r="M34" s="65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66">
        <v>0</v>
      </c>
      <c r="T34" s="56">
        <v>12</v>
      </c>
      <c r="U34" s="32">
        <v>0</v>
      </c>
      <c r="V34" s="32">
        <v>0</v>
      </c>
      <c r="W34" s="32">
        <v>1</v>
      </c>
      <c r="X34" s="32">
        <v>0</v>
      </c>
      <c r="Y34" s="47">
        <v>0</v>
      </c>
      <c r="Z34" s="65"/>
      <c r="AA34" s="32"/>
      <c r="AB34" s="32"/>
      <c r="AC34" s="32"/>
      <c r="AD34" s="32"/>
      <c r="AE34" s="66"/>
      <c r="AF34" s="56">
        <v>2</v>
      </c>
      <c r="AG34" s="32">
        <v>2</v>
      </c>
      <c r="AH34" s="32">
        <v>1</v>
      </c>
      <c r="AI34" s="32">
        <v>1</v>
      </c>
      <c r="AJ34" s="32">
        <v>1</v>
      </c>
      <c r="AK34" s="32">
        <v>1</v>
      </c>
      <c r="AL34" s="47">
        <v>4</v>
      </c>
      <c r="AM34" s="65">
        <v>41</v>
      </c>
      <c r="AN34" s="32">
        <v>2</v>
      </c>
      <c r="AO34" s="32">
        <v>2</v>
      </c>
      <c r="AP34" s="32">
        <v>1</v>
      </c>
      <c r="AQ34" s="32">
        <v>2</v>
      </c>
      <c r="AR34" s="66">
        <v>6</v>
      </c>
      <c r="AS34" s="65"/>
      <c r="AT34" s="32"/>
      <c r="AU34" s="32"/>
      <c r="AV34" s="32"/>
      <c r="AW34" s="32"/>
      <c r="AX34" s="66"/>
      <c r="AY34" s="56">
        <v>2</v>
      </c>
      <c r="AZ34" s="32">
        <v>2</v>
      </c>
      <c r="BA34" s="32">
        <v>1</v>
      </c>
      <c r="BB34" s="32">
        <v>1</v>
      </c>
      <c r="BC34" s="32">
        <v>1</v>
      </c>
      <c r="BD34" s="32">
        <v>1</v>
      </c>
      <c r="BE34" s="47">
        <v>4</v>
      </c>
      <c r="BF34" s="65">
        <v>40</v>
      </c>
      <c r="BG34" s="32">
        <v>1</v>
      </c>
      <c r="BH34" s="32">
        <v>1</v>
      </c>
      <c r="BI34" s="32">
        <v>1</v>
      </c>
      <c r="BJ34" s="32">
        <v>1</v>
      </c>
      <c r="BK34" s="66">
        <v>5</v>
      </c>
      <c r="BL34" s="65"/>
      <c r="BM34" s="32"/>
      <c r="BN34" s="32"/>
      <c r="BO34" s="32"/>
      <c r="BP34" s="32"/>
      <c r="BQ34" s="47"/>
      <c r="BR34" s="2">
        <f t="shared" ref="BR34:BR35" si="46">+AF34</f>
        <v>2</v>
      </c>
      <c r="BS34" s="2">
        <f>+AG34</f>
        <v>2</v>
      </c>
      <c r="BT34" s="2">
        <f>+AT34+AN34+AH34</f>
        <v>3</v>
      </c>
      <c r="BU34" s="2">
        <f t="shared" ref="BU34:BU35" si="47">+AO34+AU34+AI34</f>
        <v>3</v>
      </c>
      <c r="BV34" s="2">
        <f t="shared" ref="BV34:BV35" si="48">+AV34+AP34+AJ34</f>
        <v>2</v>
      </c>
      <c r="BW34" s="2">
        <f t="shared" si="27"/>
        <v>3</v>
      </c>
      <c r="BX34" s="46">
        <f t="shared" si="18"/>
        <v>10</v>
      </c>
      <c r="BY34" s="46">
        <f t="shared" si="28"/>
        <v>41</v>
      </c>
      <c r="BZ34" s="46">
        <f t="shared" si="20"/>
        <v>0</v>
      </c>
      <c r="CA34" s="36">
        <f>SUM(BR34:BZ34)</f>
        <v>66</v>
      </c>
    </row>
    <row r="35" spans="2:79" x14ac:dyDescent="0.25">
      <c r="B35" s="426"/>
      <c r="C35" s="8" t="s">
        <v>31</v>
      </c>
      <c r="D35" s="290" t="s">
        <v>117</v>
      </c>
      <c r="E35" s="285" t="s">
        <v>110</v>
      </c>
      <c r="F35" s="10">
        <v>4</v>
      </c>
      <c r="G35" s="10">
        <v>62</v>
      </c>
      <c r="H35" s="121">
        <v>0</v>
      </c>
      <c r="I35" s="10">
        <v>1</v>
      </c>
      <c r="J35" s="55">
        <v>1</v>
      </c>
      <c r="K35" s="2">
        <v>4</v>
      </c>
      <c r="L35" s="46">
        <v>0</v>
      </c>
      <c r="M35" s="64">
        <v>1</v>
      </c>
      <c r="N35" s="2">
        <v>0</v>
      </c>
      <c r="O35" s="2">
        <v>0</v>
      </c>
      <c r="P35" s="2">
        <v>0</v>
      </c>
      <c r="Q35" s="2">
        <v>1</v>
      </c>
      <c r="R35" s="2">
        <v>0</v>
      </c>
      <c r="S35" s="17">
        <v>0</v>
      </c>
      <c r="T35" s="55">
        <v>25</v>
      </c>
      <c r="U35" s="2">
        <v>0</v>
      </c>
      <c r="V35" s="2">
        <v>0</v>
      </c>
      <c r="W35" s="2">
        <v>2</v>
      </c>
      <c r="X35" s="2">
        <v>0</v>
      </c>
      <c r="Y35" s="46">
        <v>0</v>
      </c>
      <c r="Z35" s="62"/>
      <c r="AA35" s="39"/>
      <c r="AB35" s="39"/>
      <c r="AC35" s="39"/>
      <c r="AD35" s="39"/>
      <c r="AE35" s="63"/>
      <c r="AF35" s="55">
        <v>1</v>
      </c>
      <c r="AG35" s="2">
        <v>1</v>
      </c>
      <c r="AH35" s="2">
        <v>1</v>
      </c>
      <c r="AI35" s="2">
        <v>1</v>
      </c>
      <c r="AJ35" s="2">
        <v>0</v>
      </c>
      <c r="AK35" s="2">
        <v>1</v>
      </c>
      <c r="AL35" s="46">
        <v>1</v>
      </c>
      <c r="AM35" s="64">
        <v>37</v>
      </c>
      <c r="AN35" s="2">
        <v>4</v>
      </c>
      <c r="AO35" s="2">
        <v>4</v>
      </c>
      <c r="AP35" s="2">
        <v>0</v>
      </c>
      <c r="AQ35" s="2">
        <v>4</v>
      </c>
      <c r="AR35" s="17">
        <v>8</v>
      </c>
      <c r="AS35" s="62"/>
      <c r="AT35" s="39"/>
      <c r="AU35" s="39"/>
      <c r="AV35" s="39"/>
      <c r="AW35" s="39"/>
      <c r="AX35" s="63"/>
      <c r="AY35" s="55">
        <v>1</v>
      </c>
      <c r="AZ35" s="2">
        <v>1</v>
      </c>
      <c r="BA35" s="2">
        <v>1</v>
      </c>
      <c r="BB35" s="2">
        <v>1</v>
      </c>
      <c r="BC35" s="2">
        <v>0</v>
      </c>
      <c r="BD35" s="2">
        <v>1</v>
      </c>
      <c r="BE35" s="46">
        <v>1</v>
      </c>
      <c r="BF35" s="64">
        <v>37</v>
      </c>
      <c r="BG35" s="2">
        <v>4</v>
      </c>
      <c r="BH35" s="2">
        <v>4</v>
      </c>
      <c r="BI35" s="2">
        <v>0</v>
      </c>
      <c r="BJ35" s="2">
        <v>4</v>
      </c>
      <c r="BK35" s="17">
        <v>8</v>
      </c>
      <c r="BL35" s="62"/>
      <c r="BM35" s="39"/>
      <c r="BN35" s="39"/>
      <c r="BO35" s="39"/>
      <c r="BP35" s="39"/>
      <c r="BQ35" s="78"/>
      <c r="BR35" s="2">
        <f t="shared" si="46"/>
        <v>1</v>
      </c>
      <c r="BS35" s="2">
        <f t="shared" ref="BS35" si="49">+AG35</f>
        <v>1</v>
      </c>
      <c r="BT35" s="2">
        <f>+AT35+AN35+AH35</f>
        <v>5</v>
      </c>
      <c r="BU35" s="2">
        <f t="shared" si="47"/>
        <v>5</v>
      </c>
      <c r="BV35" s="2">
        <f t="shared" si="48"/>
        <v>0</v>
      </c>
      <c r="BW35" s="2">
        <f t="shared" si="27"/>
        <v>5</v>
      </c>
      <c r="BX35" s="46">
        <f t="shared" si="18"/>
        <v>9</v>
      </c>
      <c r="BY35" s="46">
        <f t="shared" si="28"/>
        <v>37</v>
      </c>
      <c r="BZ35" s="46">
        <f t="shared" si="20"/>
        <v>0</v>
      </c>
      <c r="CA35" s="36">
        <f>SUM(BR35:BZ35)</f>
        <v>63</v>
      </c>
    </row>
    <row r="36" spans="2:79" s="222" customFormat="1" x14ac:dyDescent="0.25">
      <c r="B36" s="223"/>
      <c r="C36" s="224"/>
      <c r="D36" s="224"/>
      <c r="E36" s="224"/>
      <c r="F36" s="225"/>
      <c r="G36" s="225"/>
      <c r="H36" s="226"/>
      <c r="I36" s="227"/>
      <c r="J36" s="228"/>
      <c r="K36" s="229"/>
      <c r="L36" s="230"/>
      <c r="M36" s="231"/>
      <c r="N36" s="229"/>
      <c r="O36" s="229"/>
      <c r="P36" s="229"/>
      <c r="Q36" s="229"/>
      <c r="R36" s="229"/>
      <c r="S36" s="232"/>
      <c r="T36" s="228"/>
      <c r="U36" s="229"/>
      <c r="V36" s="229"/>
      <c r="W36" s="229"/>
      <c r="X36" s="229"/>
      <c r="Y36" s="230"/>
      <c r="Z36" s="231"/>
      <c r="AA36" s="229"/>
      <c r="AB36" s="229"/>
      <c r="AC36" s="229"/>
      <c r="AD36" s="229"/>
      <c r="AE36" s="232"/>
      <c r="AF36" s="228"/>
      <c r="AG36" s="229"/>
      <c r="AH36" s="229"/>
      <c r="AI36" s="229"/>
      <c r="AJ36" s="229"/>
      <c r="AK36" s="229"/>
      <c r="AL36" s="230"/>
      <c r="AM36" s="231"/>
      <c r="AN36" s="229"/>
      <c r="AO36" s="229"/>
      <c r="AP36" s="229"/>
      <c r="AQ36" s="229"/>
      <c r="AR36" s="232"/>
      <c r="AS36" s="231"/>
      <c r="AT36" s="229"/>
      <c r="AU36" s="229"/>
      <c r="AV36" s="229"/>
      <c r="AW36" s="229"/>
      <c r="AX36" s="232"/>
      <c r="AY36" s="228"/>
      <c r="AZ36" s="229"/>
      <c r="BA36" s="229"/>
      <c r="BB36" s="229"/>
      <c r="BC36" s="229"/>
      <c r="BD36" s="229"/>
      <c r="BE36" s="230"/>
      <c r="BF36" s="231"/>
      <c r="BG36" s="229"/>
      <c r="BH36" s="229"/>
      <c r="BI36" s="229"/>
      <c r="BJ36" s="229"/>
      <c r="BK36" s="232"/>
      <c r="BL36" s="231"/>
      <c r="BM36" s="229"/>
      <c r="BN36" s="229"/>
      <c r="BO36" s="229"/>
      <c r="BP36" s="229"/>
      <c r="BQ36" s="230"/>
      <c r="BR36" s="248">
        <f>SUM(BR33:BR35)</f>
        <v>3</v>
      </c>
      <c r="BS36" s="248">
        <f>SUM(BS33:BS35)</f>
        <v>5</v>
      </c>
      <c r="BT36" s="248">
        <f>SUM(BT33:BT35)</f>
        <v>15</v>
      </c>
      <c r="BU36" s="248">
        <f t="shared" ref="BU36:BZ36" si="50">SUM(BU33:BU35)</f>
        <v>18</v>
      </c>
      <c r="BV36" s="248">
        <f t="shared" si="50"/>
        <v>2</v>
      </c>
      <c r="BW36" s="248">
        <f t="shared" si="50"/>
        <v>20</v>
      </c>
      <c r="BX36" s="248">
        <f>SUM(BX33:BX35)</f>
        <v>47</v>
      </c>
      <c r="BY36" s="249">
        <f t="shared" si="50"/>
        <v>127</v>
      </c>
      <c r="BZ36" s="249">
        <f t="shared" si="50"/>
        <v>152</v>
      </c>
      <c r="CA36" s="248">
        <f>SUM(CA33:CA35)</f>
        <v>389</v>
      </c>
    </row>
    <row r="37" spans="2:79" x14ac:dyDescent="0.25">
      <c r="B37" s="425" t="s">
        <v>5</v>
      </c>
      <c r="C37" s="24" t="s">
        <v>11</v>
      </c>
      <c r="D37" s="288" t="s">
        <v>118</v>
      </c>
      <c r="E37" s="285" t="s">
        <v>111</v>
      </c>
      <c r="F37" s="29">
        <v>0</v>
      </c>
      <c r="G37" s="29">
        <v>0</v>
      </c>
      <c r="H37" s="123">
        <v>592</v>
      </c>
      <c r="I37" s="10">
        <v>36</v>
      </c>
      <c r="J37" s="125">
        <v>0</v>
      </c>
      <c r="K37" s="25">
        <v>0</v>
      </c>
      <c r="L37" s="53">
        <v>22</v>
      </c>
      <c r="M37" s="89"/>
      <c r="N37" s="90"/>
      <c r="O37" s="90"/>
      <c r="P37" s="90"/>
      <c r="Q37" s="90"/>
      <c r="R37" s="90"/>
      <c r="S37" s="91"/>
      <c r="T37" s="92"/>
      <c r="U37" s="90"/>
      <c r="V37" s="90"/>
      <c r="W37" s="90"/>
      <c r="X37" s="90"/>
      <c r="Y37" s="93"/>
      <c r="Z37" s="76">
        <v>200</v>
      </c>
      <c r="AA37" s="25">
        <v>0</v>
      </c>
      <c r="AB37" s="25">
        <v>1</v>
      </c>
      <c r="AC37" s="25">
        <v>0</v>
      </c>
      <c r="AD37" s="25">
        <v>0</v>
      </c>
      <c r="AE37" s="26">
        <v>0</v>
      </c>
      <c r="AF37" s="92"/>
      <c r="AG37" s="90"/>
      <c r="AH37" s="90"/>
      <c r="AI37" s="90"/>
      <c r="AJ37" s="90"/>
      <c r="AK37" s="90"/>
      <c r="AL37" s="93"/>
      <c r="AM37" s="89"/>
      <c r="AN37" s="90"/>
      <c r="AO37" s="90"/>
      <c r="AP37" s="90"/>
      <c r="AQ37" s="90"/>
      <c r="AR37" s="91"/>
      <c r="AS37" s="76">
        <v>362</v>
      </c>
      <c r="AT37" s="25">
        <v>12</v>
      </c>
      <c r="AU37" s="25">
        <v>21</v>
      </c>
      <c r="AV37" s="25">
        <v>17</v>
      </c>
      <c r="AW37" s="25">
        <v>22</v>
      </c>
      <c r="AX37" s="26">
        <v>60</v>
      </c>
      <c r="AY37" s="92"/>
      <c r="AZ37" s="90"/>
      <c r="BA37" s="90"/>
      <c r="BB37" s="90"/>
      <c r="BC37" s="90"/>
      <c r="BD37" s="90"/>
      <c r="BE37" s="93"/>
      <c r="BF37" s="89"/>
      <c r="BG37" s="90"/>
      <c r="BH37" s="90"/>
      <c r="BI37" s="90"/>
      <c r="BJ37" s="90"/>
      <c r="BK37" s="91"/>
      <c r="BL37" s="76">
        <v>362</v>
      </c>
      <c r="BM37" s="25">
        <v>12</v>
      </c>
      <c r="BN37" s="25">
        <v>21</v>
      </c>
      <c r="BO37" s="25">
        <v>17</v>
      </c>
      <c r="BP37" s="25">
        <v>22</v>
      </c>
      <c r="BQ37" s="53">
        <v>60</v>
      </c>
      <c r="BR37" s="2">
        <f>+AF37</f>
        <v>0</v>
      </c>
      <c r="BS37" s="2">
        <f>+AG37</f>
        <v>0</v>
      </c>
      <c r="BT37" s="2">
        <f t="shared" ref="BT37:BT40" si="51">+AT37+AN37+AH37</f>
        <v>12</v>
      </c>
      <c r="BU37" s="2">
        <f>+AU37+AO37+AI37</f>
        <v>21</v>
      </c>
      <c r="BV37" s="2">
        <f>+AV37+AP37+AJ37</f>
        <v>17</v>
      </c>
      <c r="BW37" s="2">
        <f t="shared" si="27"/>
        <v>22</v>
      </c>
      <c r="BX37" s="46">
        <f t="shared" si="18"/>
        <v>60</v>
      </c>
      <c r="BY37" s="46">
        <f t="shared" si="28"/>
        <v>0</v>
      </c>
      <c r="BZ37" s="46">
        <f t="shared" si="20"/>
        <v>362</v>
      </c>
      <c r="CA37" s="36">
        <f>SUM(BR37:BZ37)</f>
        <v>494</v>
      </c>
    </row>
    <row r="38" spans="2:79" x14ac:dyDescent="0.25">
      <c r="B38" s="426"/>
      <c r="C38" s="8" t="s">
        <v>32</v>
      </c>
      <c r="D38" s="288" t="s">
        <v>118</v>
      </c>
      <c r="E38" s="285" t="s">
        <v>111</v>
      </c>
      <c r="F38" s="10">
        <v>3</v>
      </c>
      <c r="G38" s="10">
        <v>18</v>
      </c>
      <c r="H38" s="121">
        <v>1</v>
      </c>
      <c r="I38" s="10">
        <v>1</v>
      </c>
      <c r="J38" s="55">
        <v>1</v>
      </c>
      <c r="K38" s="2">
        <v>1</v>
      </c>
      <c r="L38" s="46">
        <v>0</v>
      </c>
      <c r="M38" s="64">
        <v>0</v>
      </c>
      <c r="N38" s="2">
        <v>1</v>
      </c>
      <c r="O38" s="2">
        <v>0</v>
      </c>
      <c r="P38" s="2">
        <v>0</v>
      </c>
      <c r="Q38" s="2">
        <v>1</v>
      </c>
      <c r="R38" s="2">
        <v>0</v>
      </c>
      <c r="S38" s="17">
        <v>0</v>
      </c>
      <c r="T38" s="55">
        <v>0</v>
      </c>
      <c r="U38" s="2">
        <v>1</v>
      </c>
      <c r="V38" s="2">
        <v>0</v>
      </c>
      <c r="W38" s="2">
        <v>1</v>
      </c>
      <c r="X38" s="2">
        <v>0</v>
      </c>
      <c r="Y38" s="46">
        <v>0</v>
      </c>
      <c r="Z38" s="62"/>
      <c r="AA38" s="39"/>
      <c r="AB38" s="39"/>
      <c r="AC38" s="39"/>
      <c r="AD38" s="39"/>
      <c r="AE38" s="63"/>
      <c r="AF38" s="55">
        <v>1</v>
      </c>
      <c r="AG38" s="2">
        <v>0</v>
      </c>
      <c r="AH38" s="2">
        <v>1</v>
      </c>
      <c r="AI38" s="2">
        <v>1</v>
      </c>
      <c r="AJ38" s="2">
        <v>0</v>
      </c>
      <c r="AK38" s="2">
        <v>1</v>
      </c>
      <c r="AL38" s="46">
        <v>1</v>
      </c>
      <c r="AM38" s="64">
        <v>18</v>
      </c>
      <c r="AN38" s="2">
        <v>0</v>
      </c>
      <c r="AO38" s="2">
        <v>1</v>
      </c>
      <c r="AP38" s="2">
        <v>0</v>
      </c>
      <c r="AQ38" s="2">
        <v>1</v>
      </c>
      <c r="AR38" s="17">
        <v>2</v>
      </c>
      <c r="AS38" s="62"/>
      <c r="AT38" s="39"/>
      <c r="AU38" s="39"/>
      <c r="AV38" s="39"/>
      <c r="AW38" s="39"/>
      <c r="AX38" s="63"/>
      <c r="AY38" s="55">
        <v>1</v>
      </c>
      <c r="AZ38" s="2">
        <v>0</v>
      </c>
      <c r="BA38" s="2">
        <v>1</v>
      </c>
      <c r="BB38" s="2">
        <v>1</v>
      </c>
      <c r="BC38" s="2">
        <v>0</v>
      </c>
      <c r="BD38" s="2">
        <v>1</v>
      </c>
      <c r="BE38" s="46">
        <v>1</v>
      </c>
      <c r="BF38" s="64">
        <v>18</v>
      </c>
      <c r="BG38" s="2">
        <v>0</v>
      </c>
      <c r="BH38" s="2">
        <v>1</v>
      </c>
      <c r="BI38" s="2">
        <v>0</v>
      </c>
      <c r="BJ38" s="2">
        <v>1</v>
      </c>
      <c r="BK38" s="17">
        <v>2</v>
      </c>
      <c r="BL38" s="62"/>
      <c r="BM38" s="39"/>
      <c r="BN38" s="39"/>
      <c r="BO38" s="39"/>
      <c r="BP38" s="39"/>
      <c r="BQ38" s="78"/>
      <c r="BR38" s="2">
        <f>+AF38</f>
        <v>1</v>
      </c>
      <c r="BS38" s="2">
        <f t="shared" ref="BS38:BS40" si="52">+AG38</f>
        <v>0</v>
      </c>
      <c r="BT38" s="2">
        <f t="shared" si="51"/>
        <v>1</v>
      </c>
      <c r="BU38" s="2">
        <f t="shared" ref="BU38:BU41" si="53">+AU38+AO38+AI38</f>
        <v>2</v>
      </c>
      <c r="BV38" s="2">
        <f t="shared" ref="BV38:BV41" si="54">+AV38+AP38+AJ38</f>
        <v>0</v>
      </c>
      <c r="BW38" s="2">
        <f t="shared" si="27"/>
        <v>2</v>
      </c>
      <c r="BX38" s="46">
        <f t="shared" si="18"/>
        <v>3</v>
      </c>
      <c r="BY38" s="46">
        <f t="shared" si="28"/>
        <v>18</v>
      </c>
      <c r="BZ38" s="46">
        <f t="shared" si="20"/>
        <v>0</v>
      </c>
      <c r="CA38" s="36">
        <f t="shared" ref="CA38:CA40" si="55">SUM(BR38:BZ38)</f>
        <v>27</v>
      </c>
    </row>
    <row r="39" spans="2:79" x14ac:dyDescent="0.25">
      <c r="B39" s="426"/>
      <c r="C39" s="8" t="s">
        <v>33</v>
      </c>
      <c r="D39" s="288" t="s">
        <v>118</v>
      </c>
      <c r="E39" s="285" t="s">
        <v>111</v>
      </c>
      <c r="F39" s="10">
        <v>43</v>
      </c>
      <c r="G39" s="10">
        <v>289</v>
      </c>
      <c r="H39" s="121">
        <v>0</v>
      </c>
      <c r="I39" s="10">
        <v>12</v>
      </c>
      <c r="J39" s="55">
        <v>2</v>
      </c>
      <c r="K39" s="2">
        <v>12</v>
      </c>
      <c r="L39" s="46">
        <v>0</v>
      </c>
      <c r="M39" s="64">
        <v>6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17">
        <v>0</v>
      </c>
      <c r="T39" s="55">
        <v>0</v>
      </c>
      <c r="U39" s="2">
        <v>0</v>
      </c>
      <c r="V39" s="2">
        <v>0</v>
      </c>
      <c r="W39" s="2">
        <v>1</v>
      </c>
      <c r="X39" s="2">
        <v>0</v>
      </c>
      <c r="Y39" s="46">
        <v>0</v>
      </c>
      <c r="Z39" s="62"/>
      <c r="AA39" s="39"/>
      <c r="AB39" s="39"/>
      <c r="AC39" s="39"/>
      <c r="AD39" s="39"/>
      <c r="AE39" s="63"/>
      <c r="AF39" s="55">
        <v>15</v>
      </c>
      <c r="AG39" s="2">
        <v>4</v>
      </c>
      <c r="AH39" s="2">
        <v>2</v>
      </c>
      <c r="AI39" s="2">
        <v>2</v>
      </c>
      <c r="AJ39" s="2">
        <v>2</v>
      </c>
      <c r="AK39" s="2">
        <v>2</v>
      </c>
      <c r="AL39" s="46">
        <v>5</v>
      </c>
      <c r="AM39" s="64">
        <v>259</v>
      </c>
      <c r="AN39" s="2">
        <v>7</v>
      </c>
      <c r="AO39" s="2">
        <v>12</v>
      </c>
      <c r="AP39" s="2">
        <v>6</v>
      </c>
      <c r="AQ39" s="2">
        <v>12</v>
      </c>
      <c r="AR39" s="17">
        <v>29</v>
      </c>
      <c r="AS39" s="62"/>
      <c r="AT39" s="39"/>
      <c r="AU39" s="39"/>
      <c r="AV39" s="39"/>
      <c r="AW39" s="39"/>
      <c r="AX39" s="63"/>
      <c r="AY39" s="55">
        <v>15</v>
      </c>
      <c r="AZ39" s="2">
        <v>4</v>
      </c>
      <c r="BA39" s="2">
        <v>2</v>
      </c>
      <c r="BB39" s="2">
        <v>2</v>
      </c>
      <c r="BC39" s="2">
        <v>2</v>
      </c>
      <c r="BD39" s="2">
        <v>2</v>
      </c>
      <c r="BE39" s="46">
        <v>5</v>
      </c>
      <c r="BF39" s="64">
        <v>259</v>
      </c>
      <c r="BG39" s="2">
        <v>7</v>
      </c>
      <c r="BH39" s="2">
        <v>12</v>
      </c>
      <c r="BI39" s="2">
        <v>6</v>
      </c>
      <c r="BJ39" s="2">
        <v>12</v>
      </c>
      <c r="BK39" s="17">
        <v>29</v>
      </c>
      <c r="BL39" s="62"/>
      <c r="BM39" s="39"/>
      <c r="BN39" s="39"/>
      <c r="BO39" s="39"/>
      <c r="BP39" s="39"/>
      <c r="BQ39" s="78"/>
      <c r="BR39" s="2">
        <f t="shared" ref="BR39:BR41" si="56">+AF39</f>
        <v>15</v>
      </c>
      <c r="BS39" s="2">
        <f t="shared" si="52"/>
        <v>4</v>
      </c>
      <c r="BT39" s="2">
        <f t="shared" si="51"/>
        <v>9</v>
      </c>
      <c r="BU39" s="2">
        <f t="shared" si="53"/>
        <v>14</v>
      </c>
      <c r="BV39" s="2">
        <f t="shared" si="54"/>
        <v>8</v>
      </c>
      <c r="BW39" s="2">
        <f t="shared" si="27"/>
        <v>14</v>
      </c>
      <c r="BX39" s="46">
        <f t="shared" si="18"/>
        <v>34</v>
      </c>
      <c r="BY39" s="46">
        <f t="shared" si="28"/>
        <v>259</v>
      </c>
      <c r="BZ39" s="46">
        <f t="shared" si="20"/>
        <v>0</v>
      </c>
      <c r="CA39" s="36">
        <f t="shared" si="55"/>
        <v>357</v>
      </c>
    </row>
    <row r="40" spans="2:79" x14ac:dyDescent="0.25">
      <c r="B40" s="426"/>
      <c r="C40" s="8" t="s">
        <v>34</v>
      </c>
      <c r="D40" s="288" t="s">
        <v>118</v>
      </c>
      <c r="E40" s="285" t="s">
        <v>111</v>
      </c>
      <c r="F40" s="10">
        <v>3</v>
      </c>
      <c r="G40" s="10">
        <v>19</v>
      </c>
      <c r="H40" s="121">
        <v>0</v>
      </c>
      <c r="I40" s="10">
        <v>1</v>
      </c>
      <c r="J40" s="55">
        <v>1</v>
      </c>
      <c r="K40" s="2">
        <v>1</v>
      </c>
      <c r="L40" s="46">
        <v>0</v>
      </c>
      <c r="M40" s="64">
        <v>1</v>
      </c>
      <c r="N40" s="2">
        <v>1</v>
      </c>
      <c r="O40" s="2">
        <v>0</v>
      </c>
      <c r="P40" s="2">
        <v>0</v>
      </c>
      <c r="Q40" s="2">
        <v>0</v>
      </c>
      <c r="R40" s="2">
        <v>0</v>
      </c>
      <c r="S40" s="17">
        <v>0</v>
      </c>
      <c r="T40" s="55">
        <v>0</v>
      </c>
      <c r="U40" s="2">
        <v>0</v>
      </c>
      <c r="V40" s="2">
        <v>0</v>
      </c>
      <c r="W40" s="2">
        <v>1</v>
      </c>
      <c r="X40" s="2">
        <v>0</v>
      </c>
      <c r="Y40" s="46">
        <v>0</v>
      </c>
      <c r="Z40" s="62"/>
      <c r="AA40" s="39"/>
      <c r="AB40" s="39"/>
      <c r="AC40" s="39"/>
      <c r="AD40" s="39"/>
      <c r="AE40" s="63"/>
      <c r="AF40" s="55">
        <v>0</v>
      </c>
      <c r="AG40" s="2">
        <v>0</v>
      </c>
      <c r="AH40" s="2">
        <v>1</v>
      </c>
      <c r="AI40" s="2">
        <v>1</v>
      </c>
      <c r="AJ40" s="2">
        <v>1</v>
      </c>
      <c r="AK40" s="2">
        <v>1</v>
      </c>
      <c r="AL40" s="46">
        <v>1</v>
      </c>
      <c r="AM40" s="64">
        <v>19</v>
      </c>
      <c r="AN40" s="2">
        <v>1</v>
      </c>
      <c r="AO40" s="2">
        <v>1</v>
      </c>
      <c r="AP40" s="2">
        <v>0</v>
      </c>
      <c r="AQ40" s="2">
        <v>1</v>
      </c>
      <c r="AR40" s="17">
        <v>2</v>
      </c>
      <c r="AS40" s="62"/>
      <c r="AT40" s="39"/>
      <c r="AU40" s="39"/>
      <c r="AV40" s="39"/>
      <c r="AW40" s="39"/>
      <c r="AX40" s="63"/>
      <c r="AY40" s="55">
        <v>0</v>
      </c>
      <c r="AZ40" s="2">
        <v>0</v>
      </c>
      <c r="BA40" s="2">
        <v>1</v>
      </c>
      <c r="BB40" s="2">
        <v>1</v>
      </c>
      <c r="BC40" s="2">
        <v>1</v>
      </c>
      <c r="BD40" s="2">
        <v>1</v>
      </c>
      <c r="BE40" s="46">
        <v>1</v>
      </c>
      <c r="BF40" s="64">
        <v>19</v>
      </c>
      <c r="BG40" s="2">
        <v>1</v>
      </c>
      <c r="BH40" s="2">
        <v>1</v>
      </c>
      <c r="BI40" s="2">
        <v>0</v>
      </c>
      <c r="BJ40" s="2">
        <v>1</v>
      </c>
      <c r="BK40" s="17">
        <v>2</v>
      </c>
      <c r="BL40" s="62"/>
      <c r="BM40" s="39"/>
      <c r="BN40" s="39"/>
      <c r="BO40" s="39"/>
      <c r="BP40" s="39"/>
      <c r="BQ40" s="78"/>
      <c r="BR40" s="2">
        <f t="shared" si="56"/>
        <v>0</v>
      </c>
      <c r="BS40" s="2">
        <f t="shared" si="52"/>
        <v>0</v>
      </c>
      <c r="BT40" s="2">
        <f t="shared" si="51"/>
        <v>2</v>
      </c>
      <c r="BU40" s="2">
        <f t="shared" si="53"/>
        <v>2</v>
      </c>
      <c r="BV40" s="2">
        <f t="shared" si="54"/>
        <v>1</v>
      </c>
      <c r="BW40" s="2">
        <f t="shared" si="27"/>
        <v>2</v>
      </c>
      <c r="BX40" s="46">
        <f t="shared" si="18"/>
        <v>3</v>
      </c>
      <c r="BY40" s="46">
        <f t="shared" si="28"/>
        <v>19</v>
      </c>
      <c r="BZ40" s="46">
        <f t="shared" si="20"/>
        <v>0</v>
      </c>
      <c r="CA40" s="36">
        <f t="shared" si="55"/>
        <v>29</v>
      </c>
    </row>
    <row r="41" spans="2:79" ht="15.75" thickBot="1" x14ac:dyDescent="0.3">
      <c r="B41" s="427"/>
      <c r="C41" s="18" t="s">
        <v>35</v>
      </c>
      <c r="D41" s="288" t="s">
        <v>118</v>
      </c>
      <c r="E41" s="285" t="s">
        <v>111</v>
      </c>
      <c r="F41" s="28">
        <v>1</v>
      </c>
      <c r="G41" s="28">
        <v>9</v>
      </c>
      <c r="H41" s="124">
        <v>0</v>
      </c>
      <c r="I41" s="10">
        <v>1</v>
      </c>
      <c r="J41" s="61">
        <v>1</v>
      </c>
      <c r="K41" s="19">
        <v>1</v>
      </c>
      <c r="L41" s="52">
        <v>0</v>
      </c>
      <c r="M41" s="75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20">
        <v>0</v>
      </c>
      <c r="T41" s="61">
        <v>0</v>
      </c>
      <c r="U41" s="19">
        <v>0</v>
      </c>
      <c r="V41" s="19">
        <v>0</v>
      </c>
      <c r="W41" s="19">
        <v>0</v>
      </c>
      <c r="X41" s="19">
        <v>0</v>
      </c>
      <c r="Y41" s="52">
        <v>0</v>
      </c>
      <c r="Z41" s="87"/>
      <c r="AA41" s="86"/>
      <c r="AB41" s="86"/>
      <c r="AC41" s="86"/>
      <c r="AD41" s="86"/>
      <c r="AE41" s="88"/>
      <c r="AF41" s="61">
        <v>1</v>
      </c>
      <c r="AG41" s="19">
        <v>0</v>
      </c>
      <c r="AH41" s="19">
        <v>1</v>
      </c>
      <c r="AI41" s="19">
        <v>1</v>
      </c>
      <c r="AJ41" s="19">
        <v>1</v>
      </c>
      <c r="AK41" s="19">
        <v>1</v>
      </c>
      <c r="AL41" s="52">
        <v>1</v>
      </c>
      <c r="AM41" s="75">
        <v>9</v>
      </c>
      <c r="AN41" s="19">
        <v>1</v>
      </c>
      <c r="AO41" s="19">
        <v>1</v>
      </c>
      <c r="AP41" s="19">
        <v>1</v>
      </c>
      <c r="AQ41" s="19">
        <v>1</v>
      </c>
      <c r="AR41" s="20">
        <v>1</v>
      </c>
      <c r="AS41" s="87"/>
      <c r="AT41" s="86"/>
      <c r="AU41" s="86"/>
      <c r="AV41" s="86"/>
      <c r="AW41" s="86"/>
      <c r="AX41" s="88"/>
      <c r="AY41" s="61">
        <v>1</v>
      </c>
      <c r="AZ41" s="19">
        <v>0</v>
      </c>
      <c r="BA41" s="19">
        <v>1</v>
      </c>
      <c r="BB41" s="19">
        <v>1</v>
      </c>
      <c r="BC41" s="19">
        <v>1</v>
      </c>
      <c r="BD41" s="19">
        <v>1</v>
      </c>
      <c r="BE41" s="52">
        <v>1</v>
      </c>
      <c r="BF41" s="75">
        <v>9</v>
      </c>
      <c r="BG41" s="19">
        <v>1</v>
      </c>
      <c r="BH41" s="19">
        <v>1</v>
      </c>
      <c r="BI41" s="19">
        <v>1</v>
      </c>
      <c r="BJ41" s="19">
        <v>1</v>
      </c>
      <c r="BK41" s="20">
        <v>1</v>
      </c>
      <c r="BL41" s="87"/>
      <c r="BM41" s="86"/>
      <c r="BN41" s="86"/>
      <c r="BO41" s="86"/>
      <c r="BP41" s="86"/>
      <c r="BQ41" s="203"/>
      <c r="BR41" s="2">
        <f t="shared" si="56"/>
        <v>1</v>
      </c>
      <c r="BS41" s="2">
        <f>+AG41</f>
        <v>0</v>
      </c>
      <c r="BT41" s="2">
        <f>+AT41+AN41+AH41</f>
        <v>2</v>
      </c>
      <c r="BU41" s="2">
        <f t="shared" si="53"/>
        <v>2</v>
      </c>
      <c r="BV41" s="2">
        <f t="shared" si="54"/>
        <v>2</v>
      </c>
      <c r="BW41" s="2">
        <f t="shared" si="27"/>
        <v>2</v>
      </c>
      <c r="BX41" s="46">
        <f t="shared" si="18"/>
        <v>2</v>
      </c>
      <c r="BY41" s="46">
        <f t="shared" si="28"/>
        <v>9</v>
      </c>
      <c r="BZ41" s="46">
        <f t="shared" si="20"/>
        <v>0</v>
      </c>
      <c r="CA41" s="36">
        <f>SUM(BR41:BZ41)</f>
        <v>20</v>
      </c>
    </row>
    <row r="42" spans="2:79" s="222" customFormat="1" x14ac:dyDescent="0.25">
      <c r="B42" s="218"/>
      <c r="C42" s="219"/>
      <c r="D42" s="219"/>
      <c r="E42" s="219"/>
      <c r="F42" s="220"/>
      <c r="G42" s="220"/>
      <c r="H42" s="220"/>
      <c r="I42" s="220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>
        <f>SUM(AF38:AF41)</f>
        <v>17</v>
      </c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1"/>
      <c r="BR42" s="250">
        <f>SUM(BR37:BR41)</f>
        <v>17</v>
      </c>
      <c r="BS42" s="250">
        <f>SUM(BS37:BS41)</f>
        <v>4</v>
      </c>
      <c r="BT42" s="250">
        <f>SUM(BT37:BT41)</f>
        <v>26</v>
      </c>
      <c r="BU42" s="250">
        <f t="shared" ref="BU42:BZ42" si="57">SUM(BU37:BU41)</f>
        <v>41</v>
      </c>
      <c r="BV42" s="250">
        <f t="shared" si="57"/>
        <v>28</v>
      </c>
      <c r="BW42" s="250">
        <f t="shared" si="57"/>
        <v>42</v>
      </c>
      <c r="BX42" s="250">
        <f t="shared" si="57"/>
        <v>102</v>
      </c>
      <c r="BY42" s="250">
        <f t="shared" si="57"/>
        <v>305</v>
      </c>
      <c r="BZ42" s="250">
        <f t="shared" si="57"/>
        <v>362</v>
      </c>
      <c r="CA42" s="248">
        <f>SUM(CA37:CA41)</f>
        <v>927</v>
      </c>
    </row>
    <row r="43" spans="2:79" x14ac:dyDescent="0.25">
      <c r="H43" t="s">
        <v>62</v>
      </c>
      <c r="I43">
        <f>SUM(I4:I41)</f>
        <v>249</v>
      </c>
      <c r="M43">
        <f t="shared" ref="M43:AX43" si="58">SUM(M4:M41)</f>
        <v>117</v>
      </c>
      <c r="N43">
        <f t="shared" si="58"/>
        <v>30</v>
      </c>
      <c r="O43">
        <f t="shared" si="58"/>
        <v>5</v>
      </c>
      <c r="P43">
        <f t="shared" si="58"/>
        <v>1</v>
      </c>
      <c r="Q43">
        <f t="shared" si="58"/>
        <v>17</v>
      </c>
      <c r="R43">
        <f t="shared" si="58"/>
        <v>6</v>
      </c>
      <c r="S43">
        <f t="shared" si="58"/>
        <v>0</v>
      </c>
      <c r="T43">
        <f t="shared" si="58"/>
        <v>1073</v>
      </c>
      <c r="U43">
        <f t="shared" si="58"/>
        <v>31</v>
      </c>
      <c r="V43">
        <f t="shared" si="58"/>
        <v>1</v>
      </c>
      <c r="W43">
        <f t="shared" si="58"/>
        <v>70</v>
      </c>
      <c r="X43">
        <f t="shared" si="58"/>
        <v>11</v>
      </c>
      <c r="Y43">
        <f t="shared" si="58"/>
        <v>0</v>
      </c>
      <c r="Z43">
        <f t="shared" si="58"/>
        <v>716</v>
      </c>
      <c r="AA43">
        <f t="shared" si="58"/>
        <v>42</v>
      </c>
      <c r="AB43">
        <f t="shared" si="58"/>
        <v>3</v>
      </c>
      <c r="AC43">
        <f t="shared" si="58"/>
        <v>60</v>
      </c>
      <c r="AD43">
        <f t="shared" si="58"/>
        <v>1</v>
      </c>
      <c r="AE43">
        <f t="shared" si="58"/>
        <v>0</v>
      </c>
      <c r="AF43" s="97">
        <f>SUM(AF4:AF41)</f>
        <v>32</v>
      </c>
      <c r="AG43" s="166">
        <f t="shared" si="58"/>
        <v>22</v>
      </c>
      <c r="AH43" s="155">
        <f>SUM(AH4:AH41)</f>
        <v>16</v>
      </c>
      <c r="AI43" s="157">
        <f t="shared" si="58"/>
        <v>20</v>
      </c>
      <c r="AJ43" s="159">
        <f t="shared" si="58"/>
        <v>6</v>
      </c>
      <c r="AK43" s="161">
        <f t="shared" si="58"/>
        <v>27</v>
      </c>
      <c r="AL43" s="168">
        <f t="shared" si="58"/>
        <v>47</v>
      </c>
      <c r="AM43" s="136">
        <f>SUM(AM4:AM41)</f>
        <v>1105</v>
      </c>
      <c r="AN43" s="155">
        <f t="shared" si="58"/>
        <v>28</v>
      </c>
      <c r="AO43" s="157">
        <f t="shared" si="58"/>
        <v>86</v>
      </c>
      <c r="AP43" s="159">
        <f t="shared" si="58"/>
        <v>11</v>
      </c>
      <c r="AQ43" s="161">
        <f t="shared" si="58"/>
        <v>82</v>
      </c>
      <c r="AR43" s="164">
        <f t="shared" si="58"/>
        <v>248</v>
      </c>
      <c r="AS43" s="280">
        <f t="shared" si="58"/>
        <v>2425</v>
      </c>
      <c r="AT43" s="155">
        <f t="shared" si="58"/>
        <v>37</v>
      </c>
      <c r="AU43" s="157">
        <f t="shared" si="58"/>
        <v>101</v>
      </c>
      <c r="AV43" s="159">
        <f t="shared" si="58"/>
        <v>22</v>
      </c>
      <c r="AW43" s="161">
        <f t="shared" si="58"/>
        <v>103</v>
      </c>
      <c r="AX43" s="164">
        <f t="shared" si="58"/>
        <v>331</v>
      </c>
    </row>
    <row r="44" spans="2:79" x14ac:dyDescent="0.25">
      <c r="AF44" s="97"/>
      <c r="AG44" s="166"/>
      <c r="AH44" s="155"/>
      <c r="AI44" s="157"/>
      <c r="AJ44" s="159"/>
      <c r="AK44" s="161"/>
      <c r="AL44" s="168"/>
      <c r="AM44" s="136"/>
      <c r="AN44" s="155"/>
      <c r="AO44" s="157"/>
      <c r="AP44" s="159"/>
      <c r="AQ44" s="161"/>
      <c r="AR44" s="164"/>
      <c r="AS44" s="280"/>
      <c r="AT44" s="155"/>
      <c r="AU44" s="157"/>
      <c r="AV44" s="159"/>
      <c r="AW44" s="161"/>
      <c r="AX44" s="164"/>
    </row>
    <row r="45" spans="2:79" x14ac:dyDescent="0.25">
      <c r="H45" t="s">
        <v>63</v>
      </c>
      <c r="I45">
        <f>6+6+1+5+2+8</f>
        <v>28</v>
      </c>
      <c r="BR45" s="253">
        <f>+BR42+BR36+BR14+BR32</f>
        <v>32</v>
      </c>
      <c r="BS45" s="253">
        <f>+BS42+BS36+BS32+BS14</f>
        <v>22</v>
      </c>
      <c r="BT45" s="253">
        <f>+BT42+BT36+BT32+BT14+BT19+BT24+BT27</f>
        <v>81</v>
      </c>
      <c r="BU45" s="253">
        <f>+BU42+BU36+BU32+BU14+BU27+BU24+BU19</f>
        <v>207</v>
      </c>
      <c r="BV45" s="253">
        <f>+BV42+BV36+BV32+BV14+BV27</f>
        <v>39</v>
      </c>
      <c r="BW45" s="253">
        <f>+BW42+BW36+BW32+BW14+BW27+BW24+BW19</f>
        <v>212</v>
      </c>
      <c r="BX45" s="253">
        <f>+BX42+BX36+BX32+BX14+BX27+BX24+BX19</f>
        <v>626</v>
      </c>
      <c r="BY45" s="253">
        <f>+BY42+BY36+BY32+BY14+BY27+BY24+BY19</f>
        <v>1105</v>
      </c>
      <c r="BZ45" s="253">
        <f>+BZ42+BZ36+BZ32+BZ14+BZ27+BZ24+BZ19</f>
        <v>2425</v>
      </c>
      <c r="CA45" s="253">
        <f>+CA42+CA36+CA32+CA14+CA27+CA24+CA19</f>
        <v>4749</v>
      </c>
    </row>
    <row r="46" spans="2:79" x14ac:dyDescent="0.25">
      <c r="AG46" s="169">
        <v>1</v>
      </c>
      <c r="AH46" s="170">
        <v>2</v>
      </c>
      <c r="AI46" s="171">
        <v>3</v>
      </c>
      <c r="AJ46" s="172">
        <v>4</v>
      </c>
      <c r="AK46" s="173">
        <v>5</v>
      </c>
      <c r="AL46" s="174">
        <v>6</v>
      </c>
      <c r="AM46" s="175">
        <v>7</v>
      </c>
      <c r="AN46" s="162">
        <v>8</v>
      </c>
      <c r="AO46" s="281">
        <v>9</v>
      </c>
      <c r="AP46" s="177" t="s">
        <v>81</v>
      </c>
    </row>
    <row r="47" spans="2:79" x14ac:dyDescent="0.25">
      <c r="AG47" s="169">
        <f>+AF43</f>
        <v>32</v>
      </c>
      <c r="AH47" s="170">
        <f>+AG43</f>
        <v>22</v>
      </c>
      <c r="AI47" s="171">
        <f>+AH43+AN43+AT43</f>
        <v>81</v>
      </c>
      <c r="AJ47" s="172">
        <f>+AI43+AU43+AO43</f>
        <v>207</v>
      </c>
      <c r="AK47" s="173">
        <f>+AJ43+AP43+AV43</f>
        <v>39</v>
      </c>
      <c r="AL47" s="174">
        <f>+AK43+AQ43++AW43</f>
        <v>212</v>
      </c>
      <c r="AM47" s="175">
        <f>+AL43+AR43+AX43</f>
        <v>626</v>
      </c>
      <c r="AN47" s="176">
        <f>+AM43</f>
        <v>1105</v>
      </c>
      <c r="AO47" s="279">
        <f>+AS43</f>
        <v>2425</v>
      </c>
      <c r="AP47" s="177">
        <f>SUM(AG47:AO47)</f>
        <v>4749</v>
      </c>
    </row>
    <row r="48" spans="2:79" ht="15.75" thickBot="1" x14ac:dyDescent="0.3"/>
    <row r="49" spans="6:50" x14ac:dyDescent="0.25">
      <c r="J49">
        <f>SUM(J4:J41)</f>
        <v>21</v>
      </c>
      <c r="K49">
        <f>SUM(K4:K41)</f>
        <v>86</v>
      </c>
      <c r="L49">
        <f>SUM(L4:L41)</f>
        <v>98</v>
      </c>
      <c r="M49" s="413" t="s">
        <v>36</v>
      </c>
      <c r="N49" s="413"/>
      <c r="O49" s="413"/>
      <c r="P49" s="413"/>
      <c r="Q49" s="413"/>
      <c r="R49" s="413"/>
      <c r="S49" s="413"/>
      <c r="T49" s="413" t="s">
        <v>0</v>
      </c>
      <c r="U49" s="413"/>
      <c r="V49" s="413"/>
      <c r="W49" s="413"/>
      <c r="X49" s="413"/>
      <c r="Y49" s="413"/>
      <c r="Z49" s="413" t="s">
        <v>1</v>
      </c>
      <c r="AA49" s="413"/>
      <c r="AB49" s="413"/>
      <c r="AC49" s="413"/>
      <c r="AD49" s="413"/>
      <c r="AE49" s="413"/>
      <c r="AF49" s="407" t="s">
        <v>36</v>
      </c>
      <c r="AG49" s="408"/>
      <c r="AH49" s="408"/>
      <c r="AI49" s="408"/>
      <c r="AJ49" s="408"/>
      <c r="AK49" s="408"/>
      <c r="AL49" s="409"/>
      <c r="AM49" s="410" t="s">
        <v>0</v>
      </c>
      <c r="AN49" s="411"/>
      <c r="AO49" s="411"/>
      <c r="AP49" s="411"/>
      <c r="AQ49" s="411"/>
      <c r="AR49" s="412"/>
      <c r="AS49" s="400" t="s">
        <v>1</v>
      </c>
      <c r="AT49" s="401"/>
      <c r="AU49" s="401"/>
      <c r="AV49" s="401"/>
      <c r="AW49" s="401"/>
      <c r="AX49" s="414"/>
    </row>
    <row r="50" spans="6:50" ht="195.75" thickBot="1" x14ac:dyDescent="0.3">
      <c r="F50" s="9" t="s">
        <v>36</v>
      </c>
      <c r="G50" s="22" t="s">
        <v>0</v>
      </c>
      <c r="H50" s="4" t="s">
        <v>1</v>
      </c>
      <c r="I50" s="114"/>
      <c r="J50" s="23" t="s">
        <v>36</v>
      </c>
      <c r="K50" s="22" t="s">
        <v>0</v>
      </c>
      <c r="L50" s="4" t="s">
        <v>1</v>
      </c>
      <c r="M50" s="94" t="s">
        <v>44</v>
      </c>
      <c r="N50" s="5" t="s">
        <v>45</v>
      </c>
      <c r="O50" s="5" t="s">
        <v>46</v>
      </c>
      <c r="P50" s="5" t="s">
        <v>47</v>
      </c>
      <c r="Q50" s="5" t="s">
        <v>48</v>
      </c>
      <c r="R50" s="5" t="s">
        <v>49</v>
      </c>
      <c r="S50" s="77" t="s">
        <v>50</v>
      </c>
      <c r="T50" s="7" t="s">
        <v>51</v>
      </c>
      <c r="U50" s="5" t="s">
        <v>46</v>
      </c>
      <c r="V50" s="5" t="s">
        <v>47</v>
      </c>
      <c r="W50" s="5" t="s">
        <v>48</v>
      </c>
      <c r="X50" s="5" t="s">
        <v>49</v>
      </c>
      <c r="Y50" s="6" t="s">
        <v>50</v>
      </c>
      <c r="Z50" s="7" t="s">
        <v>52</v>
      </c>
      <c r="AA50" s="5" t="s">
        <v>46</v>
      </c>
      <c r="AB50" s="5" t="s">
        <v>47</v>
      </c>
      <c r="AC50" s="5" t="s">
        <v>48</v>
      </c>
      <c r="AD50" s="5" t="s">
        <v>49</v>
      </c>
      <c r="AE50" s="6" t="s">
        <v>50</v>
      </c>
      <c r="AF50" s="94" t="s">
        <v>44</v>
      </c>
      <c r="AG50" s="5" t="s">
        <v>45</v>
      </c>
      <c r="AH50" s="5" t="s">
        <v>46</v>
      </c>
      <c r="AI50" s="5" t="s">
        <v>47</v>
      </c>
      <c r="AJ50" s="5" t="s">
        <v>48</v>
      </c>
      <c r="AK50" s="5" t="s">
        <v>49</v>
      </c>
      <c r="AL50" s="77" t="s">
        <v>50</v>
      </c>
      <c r="AM50" s="7" t="s">
        <v>51</v>
      </c>
      <c r="AN50" s="5" t="s">
        <v>46</v>
      </c>
      <c r="AO50" s="5" t="s">
        <v>47</v>
      </c>
      <c r="AP50" s="5" t="s">
        <v>48</v>
      </c>
      <c r="AQ50" s="5" t="s">
        <v>49</v>
      </c>
      <c r="AR50" s="6" t="s">
        <v>50</v>
      </c>
      <c r="AS50" s="7" t="s">
        <v>52</v>
      </c>
      <c r="AT50" s="5" t="s">
        <v>46</v>
      </c>
      <c r="AU50" s="5" t="s">
        <v>47</v>
      </c>
      <c r="AV50" s="5" t="s">
        <v>48</v>
      </c>
      <c r="AW50" s="5" t="s">
        <v>49</v>
      </c>
      <c r="AX50" s="6" t="s">
        <v>50</v>
      </c>
    </row>
    <row r="51" spans="6:50" x14ac:dyDescent="0.25">
      <c r="F51" s="419" t="s">
        <v>37</v>
      </c>
      <c r="G51" s="420"/>
      <c r="H51" s="421"/>
      <c r="I51" s="113"/>
      <c r="J51" s="428" t="s">
        <v>53</v>
      </c>
      <c r="K51" s="420"/>
      <c r="L51" s="421"/>
      <c r="M51" s="434" t="s">
        <v>43</v>
      </c>
      <c r="N51" s="408"/>
      <c r="O51" s="408"/>
      <c r="P51" s="408"/>
      <c r="Q51" s="408"/>
      <c r="R51" s="408"/>
      <c r="S51" s="409"/>
      <c r="T51" s="410" t="s">
        <v>42</v>
      </c>
      <c r="U51" s="411"/>
      <c r="V51" s="411"/>
      <c r="W51" s="411"/>
      <c r="X51" s="411"/>
      <c r="Y51" s="412"/>
      <c r="Z51" s="400" t="s">
        <v>41</v>
      </c>
      <c r="AA51" s="401"/>
      <c r="AB51" s="401"/>
      <c r="AC51" s="401"/>
      <c r="AD51" s="401"/>
      <c r="AE51" s="414"/>
      <c r="AF51" s="434" t="s">
        <v>38</v>
      </c>
      <c r="AG51" s="408"/>
      <c r="AH51" s="408"/>
      <c r="AI51" s="408"/>
      <c r="AJ51" s="408"/>
      <c r="AK51" s="408"/>
      <c r="AL51" s="409"/>
      <c r="AM51" s="410" t="s">
        <v>39</v>
      </c>
      <c r="AN51" s="411"/>
      <c r="AO51" s="411"/>
      <c r="AP51" s="411"/>
      <c r="AQ51" s="411"/>
      <c r="AR51" s="412"/>
      <c r="AS51" s="400" t="s">
        <v>40</v>
      </c>
      <c r="AT51" s="401"/>
      <c r="AU51" s="401"/>
      <c r="AV51" s="401"/>
      <c r="AW51" s="401"/>
      <c r="AX51" s="414"/>
    </row>
    <row r="52" spans="6:50" x14ac:dyDescent="0.25">
      <c r="Z52" s="404" t="s">
        <v>58</v>
      </c>
      <c r="AA52" s="404"/>
      <c r="AB52" s="404"/>
      <c r="AC52" s="404"/>
      <c r="AD52" s="404"/>
      <c r="AE52" s="404"/>
      <c r="AF52" s="97">
        <f t="shared" ref="AF52:AU52" si="59">+AF43</f>
        <v>32</v>
      </c>
      <c r="AG52" s="97">
        <f t="shared" si="59"/>
        <v>22</v>
      </c>
      <c r="AH52" s="97">
        <f t="shared" si="59"/>
        <v>16</v>
      </c>
      <c r="AI52" s="97">
        <f t="shared" si="59"/>
        <v>20</v>
      </c>
      <c r="AJ52" s="97">
        <f t="shared" si="59"/>
        <v>6</v>
      </c>
      <c r="AK52" s="97">
        <f t="shared" si="59"/>
        <v>27</v>
      </c>
      <c r="AL52" s="97">
        <f t="shared" si="59"/>
        <v>47</v>
      </c>
      <c r="AM52" s="97">
        <f t="shared" si="59"/>
        <v>1105</v>
      </c>
      <c r="AN52" s="97">
        <f t="shared" si="59"/>
        <v>28</v>
      </c>
      <c r="AO52" s="97">
        <f t="shared" si="59"/>
        <v>86</v>
      </c>
      <c r="AP52" s="97">
        <f t="shared" si="59"/>
        <v>11</v>
      </c>
      <c r="AQ52" s="97">
        <f t="shared" si="59"/>
        <v>82</v>
      </c>
      <c r="AR52" s="97">
        <f t="shared" si="59"/>
        <v>248</v>
      </c>
      <c r="AS52" s="97">
        <f t="shared" si="59"/>
        <v>2425</v>
      </c>
      <c r="AT52" s="97">
        <f t="shared" si="59"/>
        <v>37</v>
      </c>
      <c r="AU52" s="97">
        <f t="shared" si="59"/>
        <v>101</v>
      </c>
      <c r="AV52" s="97">
        <f t="shared" ref="AV52:AX52" si="60">+AV43</f>
        <v>22</v>
      </c>
      <c r="AW52" s="97">
        <f t="shared" si="60"/>
        <v>103</v>
      </c>
      <c r="AX52" s="97">
        <f t="shared" si="60"/>
        <v>331</v>
      </c>
    </row>
    <row r="53" spans="6:50" hidden="1" x14ac:dyDescent="0.25">
      <c r="Z53" s="405" t="s">
        <v>59</v>
      </c>
      <c r="AA53" s="405"/>
      <c r="AB53" s="405"/>
      <c r="AC53" s="405"/>
      <c r="AD53" s="405"/>
      <c r="AE53" s="405"/>
      <c r="AF53" s="1">
        <f>+M43</f>
        <v>117</v>
      </c>
      <c r="AG53" s="1">
        <f t="shared" ref="AG53:AM53" si="61">+N43</f>
        <v>30</v>
      </c>
      <c r="AH53" s="1">
        <f t="shared" si="61"/>
        <v>5</v>
      </c>
      <c r="AI53" s="1">
        <f t="shared" si="61"/>
        <v>1</v>
      </c>
      <c r="AJ53" s="1">
        <f t="shared" si="61"/>
        <v>17</v>
      </c>
      <c r="AK53" s="1">
        <f t="shared" si="61"/>
        <v>6</v>
      </c>
      <c r="AL53" s="1">
        <f t="shared" si="61"/>
        <v>0</v>
      </c>
      <c r="AM53" s="1">
        <f t="shared" si="61"/>
        <v>1073</v>
      </c>
      <c r="AN53" s="1">
        <f t="shared" ref="AN53:AO53" si="62">+U43</f>
        <v>31</v>
      </c>
      <c r="AO53" s="1">
        <f t="shared" si="62"/>
        <v>1</v>
      </c>
      <c r="AP53" s="1">
        <f t="shared" ref="AP53" si="63">+W43</f>
        <v>70</v>
      </c>
      <c r="AQ53" s="1">
        <f t="shared" ref="AQ53" si="64">+X43</f>
        <v>11</v>
      </c>
      <c r="AR53" s="1">
        <f t="shared" ref="AR53:AS53" si="65">+Y43</f>
        <v>0</v>
      </c>
      <c r="AS53" s="1">
        <f t="shared" si="65"/>
        <v>716</v>
      </c>
      <c r="AT53" s="1">
        <f t="shared" ref="AT53" si="66">+AA43</f>
        <v>42</v>
      </c>
      <c r="AU53" s="1">
        <f t="shared" ref="AU53" si="67">+AB43</f>
        <v>3</v>
      </c>
      <c r="AV53" s="1">
        <f t="shared" ref="AV53" si="68">+AC43</f>
        <v>60</v>
      </c>
      <c r="AW53" s="1">
        <f t="shared" ref="AW53" si="69">+AD43</f>
        <v>1</v>
      </c>
      <c r="AX53" s="1">
        <f t="shared" ref="AX53" si="70">+AE43</f>
        <v>0</v>
      </c>
    </row>
    <row r="54" spans="6:50" hidden="1" x14ac:dyDescent="0.25">
      <c r="Z54" s="406" t="s">
        <v>60</v>
      </c>
      <c r="AA54" s="406"/>
      <c r="AB54" s="406"/>
      <c r="AC54" s="406"/>
      <c r="AD54" s="406"/>
      <c r="AE54" s="406"/>
      <c r="AF54">
        <f t="shared" ref="AF54:AX54" si="71">AF52+AF53</f>
        <v>149</v>
      </c>
      <c r="AG54">
        <f t="shared" si="71"/>
        <v>52</v>
      </c>
      <c r="AH54">
        <f t="shared" si="71"/>
        <v>21</v>
      </c>
      <c r="AI54">
        <f t="shared" si="71"/>
        <v>21</v>
      </c>
      <c r="AJ54">
        <f t="shared" si="71"/>
        <v>23</v>
      </c>
      <c r="AK54">
        <f t="shared" si="71"/>
        <v>33</v>
      </c>
      <c r="AL54">
        <f t="shared" si="71"/>
        <v>47</v>
      </c>
      <c r="AM54">
        <f t="shared" si="71"/>
        <v>2178</v>
      </c>
      <c r="AN54">
        <f t="shared" si="71"/>
        <v>59</v>
      </c>
      <c r="AO54">
        <f t="shared" si="71"/>
        <v>87</v>
      </c>
      <c r="AP54">
        <f t="shared" si="71"/>
        <v>81</v>
      </c>
      <c r="AQ54">
        <f t="shared" si="71"/>
        <v>93</v>
      </c>
      <c r="AR54">
        <f t="shared" si="71"/>
        <v>248</v>
      </c>
      <c r="AS54">
        <f t="shared" si="71"/>
        <v>3141</v>
      </c>
      <c r="AT54">
        <f t="shared" si="71"/>
        <v>79</v>
      </c>
      <c r="AU54">
        <f t="shared" si="71"/>
        <v>104</v>
      </c>
      <c r="AV54">
        <f t="shared" si="71"/>
        <v>82</v>
      </c>
      <c r="AW54">
        <f t="shared" si="71"/>
        <v>104</v>
      </c>
      <c r="AX54">
        <f t="shared" si="71"/>
        <v>331</v>
      </c>
    </row>
  </sheetData>
  <mergeCells count="38">
    <mergeCell ref="F51:H51"/>
    <mergeCell ref="J51:L51"/>
    <mergeCell ref="AF51:AL51"/>
    <mergeCell ref="AM51:AR51"/>
    <mergeCell ref="AS51:AX51"/>
    <mergeCell ref="M51:S51"/>
    <mergeCell ref="T51:Y51"/>
    <mergeCell ref="Z51:AE51"/>
    <mergeCell ref="F1:H1"/>
    <mergeCell ref="B1:B3"/>
    <mergeCell ref="B37:B41"/>
    <mergeCell ref="J1:L1"/>
    <mergeCell ref="AF1:AL1"/>
    <mergeCell ref="C1:C3"/>
    <mergeCell ref="B4:B13"/>
    <mergeCell ref="B15:B18"/>
    <mergeCell ref="B20:B22"/>
    <mergeCell ref="B25:B26"/>
    <mergeCell ref="B28:B31"/>
    <mergeCell ref="B33:B35"/>
    <mergeCell ref="M49:S49"/>
    <mergeCell ref="T49:Y49"/>
    <mergeCell ref="Z49:AE49"/>
    <mergeCell ref="AS1:AX1"/>
    <mergeCell ref="M1:S1"/>
    <mergeCell ref="T1:Y1"/>
    <mergeCell ref="Z1:AE1"/>
    <mergeCell ref="AM1:AR1"/>
    <mergeCell ref="AF49:AL49"/>
    <mergeCell ref="AM49:AR49"/>
    <mergeCell ref="AS49:AX49"/>
    <mergeCell ref="BL1:BQ1"/>
    <mergeCell ref="BR1:CA1"/>
    <mergeCell ref="Z52:AE52"/>
    <mergeCell ref="Z53:AE53"/>
    <mergeCell ref="Z54:AE54"/>
    <mergeCell ref="AY1:BE1"/>
    <mergeCell ref="BF1:BK1"/>
  </mergeCells>
  <hyperlinks>
    <hyperlink ref="E4" r:id="rId1" xr:uid="{E5DED5D9-647E-4928-A0AC-1C07D80DA7B5}"/>
    <hyperlink ref="E39" r:id="rId2" xr:uid="{30B582F0-86AA-4941-AB26-5071DCF29D04}"/>
    <hyperlink ref="E40" r:id="rId3" xr:uid="{FB9FDFBE-5AC3-49AD-98D5-FB648B3F17D6}"/>
    <hyperlink ref="E41" r:id="rId4" xr:uid="{EA5284F7-98C7-4A76-9384-D60F354FEA13}"/>
    <hyperlink ref="E25" r:id="rId5" xr:uid="{B1711412-F60E-4AE4-8AC8-B6614EF8534F}"/>
    <hyperlink ref="E29" r:id="rId6" xr:uid="{855C866E-7F84-4389-AFFF-58076DEEFF0B}"/>
  </hyperlinks>
  <pageMargins left="0.7" right="0.7" top="0.75" bottom="0.75" header="0.3" footer="0.3"/>
  <pageSetup paperSize="9" orientation="landscape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5"/>
  <sheetViews>
    <sheetView workbookViewId="0">
      <selection activeCell="G7" sqref="G7"/>
    </sheetView>
  </sheetViews>
  <sheetFormatPr baseColWidth="10" defaultRowHeight="15" x14ac:dyDescent="0.25"/>
  <cols>
    <col min="1" max="1" width="9" customWidth="1"/>
    <col min="2" max="2" width="6" customWidth="1"/>
    <col min="3" max="3" width="0.7109375" customWidth="1"/>
    <col min="9" max="9" width="12.85546875" customWidth="1"/>
    <col min="10" max="10" width="12.140625" customWidth="1"/>
  </cols>
  <sheetData>
    <row r="3" spans="1:13" ht="112.5" x14ac:dyDescent="0.25">
      <c r="A3" s="107"/>
      <c r="B3" s="107"/>
      <c r="C3" s="107"/>
      <c r="D3" s="109" t="s">
        <v>46</v>
      </c>
      <c r="E3" s="109" t="s">
        <v>47</v>
      </c>
      <c r="F3" s="109" t="s">
        <v>48</v>
      </c>
      <c r="G3" s="109" t="s">
        <v>49</v>
      </c>
      <c r="H3" s="110" t="s">
        <v>50</v>
      </c>
      <c r="I3" s="111" t="s">
        <v>44</v>
      </c>
      <c r="J3" s="109" t="s">
        <v>45</v>
      </c>
      <c r="K3" s="112" t="s">
        <v>51</v>
      </c>
      <c r="L3" s="112" t="s">
        <v>52</v>
      </c>
      <c r="M3" s="446" t="s">
        <v>81</v>
      </c>
    </row>
    <row r="4" spans="1:13" x14ac:dyDescent="0.25">
      <c r="A4" s="447" t="s">
        <v>58</v>
      </c>
      <c r="B4" s="447"/>
      <c r="C4" s="447"/>
      <c r="D4" s="448">
        <f>+'ANEX 2 CANTIDADES TOTAL '!AH52+'ANEX 2 CANTIDADES TOTAL '!AN52+'ANEX 2 CANTIDADES TOTAL '!AT52</f>
        <v>81</v>
      </c>
      <c r="E4" s="448">
        <f>+'ANEX 2 CANTIDADES TOTAL '!AI52+'ANEX 2 CANTIDADES TOTAL '!AO52+'ANEX 2 CANTIDADES TOTAL '!AU52</f>
        <v>207</v>
      </c>
      <c r="F4" s="448">
        <f>+'ANEX 2 CANTIDADES TOTAL '!AJ52+'ANEX 2 CANTIDADES TOTAL '!AP52+'ANEX 2 CANTIDADES TOTAL '!AV52</f>
        <v>39</v>
      </c>
      <c r="G4" s="448">
        <f>+'ANEX 2 CANTIDADES TOTAL '!AK52+'ANEX 2 CANTIDADES TOTAL '!AQ52+'ANEX 2 CANTIDADES TOTAL '!AW52</f>
        <v>212</v>
      </c>
      <c r="H4" s="448">
        <f>+'ANEX 2 CANTIDADES TOTAL '!AL52+'ANEX 2 CANTIDADES TOTAL '!AR52+'ANEX 2 CANTIDADES TOTAL '!AX52</f>
        <v>626</v>
      </c>
      <c r="I4" s="448">
        <f>+'ANEX 2 CANTIDADES TOTAL '!AF52</f>
        <v>32</v>
      </c>
      <c r="J4" s="448">
        <f>+'ANEX 2 CANTIDADES TOTAL '!AG52</f>
        <v>22</v>
      </c>
      <c r="K4" s="448">
        <f>+'ANEX 2 CANTIDADES TOTAL '!AM52</f>
        <v>1105</v>
      </c>
      <c r="L4" s="448">
        <f>+'ANEX 2 CANTIDADES TOTAL '!AS52</f>
        <v>2425</v>
      </c>
      <c r="M4" s="2">
        <f>SUM(D4:L4)</f>
        <v>4749</v>
      </c>
    </row>
    <row r="5" spans="1:13" x14ac:dyDescent="0.25">
      <c r="A5" s="445"/>
      <c r="B5" s="445"/>
      <c r="C5" s="445"/>
      <c r="D5" s="108"/>
      <c r="E5" s="108"/>
      <c r="F5" s="108"/>
      <c r="G5" s="108"/>
      <c r="H5" s="108"/>
      <c r="I5" s="108"/>
      <c r="J5" s="108"/>
      <c r="K5" s="108"/>
      <c r="L5" s="108"/>
      <c r="M5" s="2"/>
    </row>
  </sheetData>
  <mergeCells count="2">
    <mergeCell ref="A4:C4"/>
    <mergeCell ref="A5:C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INDICACIONES Y UBICACIONES</vt:lpstr>
      <vt:lpstr>ANEXO 1.1</vt:lpstr>
      <vt:lpstr>ANEXO 3 CANTIDAD X SEDE</vt:lpstr>
      <vt:lpstr>ANEX 2 CANTIDADES TOTAL </vt:lpstr>
      <vt:lpstr>Consolidado dotac</vt:lpstr>
      <vt:lpstr>'ANEXO 1.1'!Área_de_impresión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Ivan Melo Mina</dc:creator>
  <cp:lastModifiedBy>Pavilion Obra</cp:lastModifiedBy>
  <cp:lastPrinted>2023-11-21T20:01:11Z</cp:lastPrinted>
  <dcterms:created xsi:type="dcterms:W3CDTF">2021-12-01T16:40:37Z</dcterms:created>
  <dcterms:modified xsi:type="dcterms:W3CDTF">2023-11-29T15:55:39Z</dcterms:modified>
</cp:coreProperties>
</file>